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vlaamseoverheid.sharepoint.com/sites/vipa/organisatie/communicatie/1. Website1/Goedgekeurde projecten/op website/"/>
    </mc:Choice>
  </mc:AlternateContent>
  <xr:revisionPtr revIDLastSave="1" documentId="13_ncr:1_{FE11B8A2-89A6-4769-BC7C-4779AD8D8BB3}" xr6:coauthVersionLast="47" xr6:coauthVersionMax="47" xr10:uidLastSave="{02D8A162-E0AE-46D3-BF5B-6A2ACB78EC58}"/>
  <bookViews>
    <workbookView xWindow="28680" yWindow="-120" windowWidth="29040" windowHeight="15720" xr2:uid="{00000000-000D-0000-FFFF-FFFF00000000}"/>
  </bookViews>
  <sheets>
    <sheet name="Klassieke financiering" sheetId="45" r:id="rId1"/>
    <sheet name="Kinderopvang" sheetId="55" r:id="rId2"/>
    <sheet name="Klimaatsubsidies" sheetId="52" r:id="rId3"/>
    <sheet name="Infrastructuurforfait PMH" sheetId="46" r:id="rId4"/>
    <sheet name="Strategisch forfait ZH" sheetId="40" r:id="rId5"/>
    <sheet name="Toestelfinanciering" sheetId="53" r:id="rId6"/>
    <sheet name="Instandhoudingsforfait" sheetId="54" r:id="rId7"/>
    <sheet name="Blad16" sheetId="16" state="hidden" r:id="rId8"/>
    <sheet name="Blad17" sheetId="17" state="hidden" r:id="rId9"/>
    <sheet name="Blad1" sheetId="18" state="hidden" r:id="rId10"/>
  </sheets>
  <functionGroups builtInGroupCount="19"/>
  <definedNames>
    <definedName name="_xlnm._FilterDatabase" localSheetId="3" hidden="1">'Infrastructuurforfait PMH'!$A$4:$I$4</definedName>
    <definedName name="_xlnm._FilterDatabase" localSheetId="6" hidden="1">Instandhoudingsforfait!$A$3:$F$3</definedName>
    <definedName name="_xlnm._FilterDatabase" localSheetId="1" hidden="1">Kinderopvang!$A$4:$J$13</definedName>
    <definedName name="_xlnm._FilterDatabase" localSheetId="0" hidden="1">'Klassieke financiering'!$A$4:$H$58</definedName>
    <definedName name="_xlnm._FilterDatabase" localSheetId="2" hidden="1">Klimaatsubsidies!$A$4:$H$4</definedName>
    <definedName name="_xlnm._FilterDatabase" localSheetId="4" hidden="1">'Strategisch forfait ZH'!$A$4:$J$4</definedName>
    <definedName name="_xlnm._FilterDatabase" localSheetId="5" hidden="1">Toestelfinanciering!$A$7:$F$7</definedName>
  </definedNames>
  <calcPr calcId="191028"/>
  <extLst>
    <ext xmlns:x14="http://schemas.microsoft.com/office/spreadsheetml/2009/9/main" uri="{8193D73E-4604-4355-AFF4-8A2333D13BE4}">
      <x14:definedNames>
        <x14:definedName name="KLEUR">
          <x14:argumentDescriptions count="3">
            <x14:argumentDescription index="0">bereik: Het bereik van cellen waarop de bewerking wordt uitgevoerd.</x14:argumentDescription>
            <x14:argumentDescription index="1">optie: De bewerking die moet worden uitgevoerd (1 = tellen, 2 = optellen).</x14:argumentDescription>
            <x14:argumentDescription index="2">celverwijzing: De cel waarvan de kleur wordt gebruikt om te vergelijken.</x14:argumentDescription>
          </x14:argumentDescriptions>
        </x14:definedName>
      </x14:definedNames>
    </ext>
    <ext xmlns:x14="http://schemas.microsoft.com/office/spreadsheetml/2009/9/main" uri="{79F54976-1DA5-4618-B147-4CDE4B953A38}">
      <x14:workbookPr/>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55" l="1"/>
  <c r="G13" i="55"/>
  <c r="I13" i="55" l="1"/>
  <c r="G27" i="45"/>
  <c r="G29" i="45"/>
  <c r="H10" i="46"/>
  <c r="G45" i="45" l="1"/>
  <c r="G15" i="45"/>
  <c r="I6" i="40" l="1"/>
  <c r="G55" i="45"/>
  <c r="G5" i="45"/>
  <c r="G42" i="45" l="1"/>
  <c r="C68" i="45" l="1"/>
  <c r="C65" i="45"/>
  <c r="C64" i="45"/>
  <c r="C63" i="45"/>
  <c r="C62" i="45"/>
  <c r="C61" i="45"/>
  <c r="C20" i="46" l="1"/>
  <c r="C17" i="46"/>
  <c r="C16" i="46"/>
  <c r="C15" i="46"/>
  <c r="C14" i="46"/>
  <c r="C13" i="46"/>
  <c r="G53" i="45" l="1"/>
  <c r="G58" i="45" l="1"/>
  <c r="F11" i="40"/>
  <c r="F12" i="40"/>
  <c r="F13" i="40"/>
  <c r="F10" i="40"/>
  <c r="C10" i="40"/>
  <c r="G7" i="52" l="1"/>
  <c r="C17" i="40" l="1"/>
  <c r="C11" i="40"/>
  <c r="C12" i="40"/>
  <c r="C13" i="40"/>
  <c r="C14" i="40"/>
  <c r="I17" i="54" l="1"/>
  <c r="I15" i="54"/>
  <c r="I14" i="54"/>
  <c r="I13" i="54"/>
  <c r="I12" i="54"/>
  <c r="I11" i="54"/>
  <c r="I7" i="54"/>
  <c r="I6" i="54"/>
  <c r="I5" i="54"/>
  <c r="I4" i="54"/>
  <c r="I16" i="54" l="1"/>
  <c r="I18" i="54" s="1"/>
  <c r="I8" i="54"/>
  <c r="F96" i="54" l="1"/>
  <c r="I21" i="53" l="1"/>
  <c r="I19" i="53"/>
  <c r="I18" i="53"/>
  <c r="I17" i="53"/>
  <c r="I16" i="53"/>
  <c r="I15" i="53"/>
  <c r="F58" i="53"/>
  <c r="I20" i="53" l="1"/>
  <c r="I22" i="53" s="1"/>
  <c r="I11" i="53" l="1"/>
  <c r="I10" i="53"/>
  <c r="I9" i="53"/>
  <c r="I8" i="53"/>
  <c r="I12" i="53" l="1"/>
  <c r="F14" i="40" l="1"/>
  <c r="C18" i="46" l="1"/>
  <c r="C21" i="46" s="1"/>
  <c r="C15" i="40" l="1"/>
  <c r="C18" i="40" s="1"/>
  <c r="C66" i="45" l="1"/>
  <c r="C69" i="45" s="1"/>
</calcChain>
</file>

<file path=xl/sharedStrings.xml><?xml version="1.0" encoding="utf-8"?>
<sst xmlns="http://schemas.openxmlformats.org/spreadsheetml/2006/main" count="1239" uniqueCount="530">
  <si>
    <r>
      <rPr>
        <b/>
        <sz val="11"/>
        <rFont val="Calibri"/>
        <family val="2"/>
        <scheme val="minor"/>
      </rPr>
      <t>Klassieke betoelaging:</t>
    </r>
    <r>
      <rPr>
        <sz val="11"/>
        <rFont val="Calibri"/>
        <family val="2"/>
        <scheme val="minor"/>
      </rPr>
      <t xml:space="preserve"> een voorziening kan een vraag indienen tot het bekomen van investeringsbetoelaging (= subsidiebelofte) voor een beoogde investering. Het bedrag van de investeringsbetoelaging wordt aangerekend op de VIPA-kredieten op het moment van het verlenen van de subsidiebelofte. De subsidiebetalingen gebeuren in 5 schijven op basis van voorgelegde facturen. De subsidiebelofte wordt met 50% geïndexeerd op het moment van het aanvangsbevel van de werken en 50% op het moment van de ingebruikname.</t>
    </r>
  </si>
  <si>
    <t>Dossiernummer</t>
  </si>
  <si>
    <t>Provincie</t>
  </si>
  <si>
    <t>Gemeente
voorziening</t>
  </si>
  <si>
    <t>Initiatiefnemer</t>
  </si>
  <si>
    <t>Voorziening</t>
  </si>
  <si>
    <t>Project</t>
  </si>
  <si>
    <t>Verleende 
subsidiebeloften</t>
  </si>
  <si>
    <t>Goedkeuring</t>
  </si>
  <si>
    <t>Limburg</t>
  </si>
  <si>
    <t>Antwerpen</t>
  </si>
  <si>
    <t>Oost-Vlaanderen</t>
  </si>
  <si>
    <t>West-Vlaanderen</t>
  </si>
  <si>
    <t>Brussel</t>
  </si>
  <si>
    <t>Vlaams-Brabant</t>
  </si>
  <si>
    <t>Voorzieningen voor Centra voor Algemeen Welzijnswerk</t>
  </si>
  <si>
    <t>Woonzorgvoorzieningen</t>
  </si>
  <si>
    <t>Voorzieningen voor Preventieve en ambulante Gezondheidszorg</t>
  </si>
  <si>
    <t>Voorzieningen voor Personen met een handicap</t>
  </si>
  <si>
    <t xml:space="preserve">Psychiatrische Verzorgingstehuizen </t>
  </si>
  <si>
    <t>Totaal goedgekeurde investeringen</t>
  </si>
  <si>
    <t xml:space="preserve">Overzicht per provincie </t>
  </si>
  <si>
    <t>Totaal</t>
  </si>
  <si>
    <t>Algemeen totaal</t>
  </si>
  <si>
    <t>Gemeente</t>
  </si>
  <si>
    <t>Globale investeringskost all-in 
(BTW + studiekosten) 
door de voorziening opgegeven</t>
  </si>
  <si>
    <t>Verleende infrastructuurforfaits</t>
  </si>
  <si>
    <t>Type
ziekenhuis</t>
  </si>
  <si>
    <t>Verleende strategische forfaits
op kruissnelheid
(incl. intresten)</t>
  </si>
  <si>
    <t>AZ</t>
  </si>
  <si>
    <t>UZ</t>
  </si>
  <si>
    <t>RZ</t>
  </si>
  <si>
    <t>Organisatietype</t>
  </si>
  <si>
    <t>PZ</t>
  </si>
  <si>
    <r>
      <t>Toestelfinanciering ziekenhuizen</t>
    </r>
    <r>
      <rPr>
        <sz val="11"/>
        <rFont val="Calibri"/>
        <family val="2"/>
        <scheme val="minor"/>
      </rPr>
      <t>: Het VIPA verstrekt een forfaitaire betoelaging voor volgende zware medische apparatuur in de ziekenhuizen:</t>
    </r>
  </si>
  <si>
    <t>- Bestralingsapparaat: een apparaat dat geïnstalleerd is bij een dienst voor radiotherapie</t>
  </si>
  <si>
    <t>- NMR: een magnetische resonantietomograaf</t>
  </si>
  <si>
    <t>- PET-scanner</t>
  </si>
  <si>
    <t>Erk. Nr.</t>
  </si>
  <si>
    <t>Type</t>
  </si>
  <si>
    <t>TOTAAL</t>
  </si>
  <si>
    <t>Totaal Vlaanderen</t>
  </si>
  <si>
    <r>
      <t>Instandhoudingsforfait ziekenhuizen:</t>
    </r>
    <r>
      <rPr>
        <sz val="11"/>
        <rFont val="Calibri"/>
        <family val="2"/>
        <scheme val="minor"/>
      </rPr>
      <t xml:space="preserve"> Die financiering moet het voor de ziekenhuizen mogelijk maken om hun bestaande infrastructuur d.m.v. onderhoudsinvesteringen kwalitatief op peil te houden. Het forfait wordt berekend en evolueert op basis van een aantal parameters (bv. aantal operatiekwartieren, aantal bedden) en wordt automatisch uitbetaald zonder aanvraagprocedure. De aanrekening op de VIPA-kredieten gebeurt op het moment van de uitbetaling.</t>
    </r>
  </si>
  <si>
    <r>
      <rPr>
        <b/>
        <sz val="11"/>
        <rFont val="Calibri"/>
        <family val="2"/>
        <scheme val="minor"/>
      </rPr>
      <t>Kimaatsubsidies</t>
    </r>
    <r>
      <rPr>
        <sz val="11"/>
        <rFont val="Calibri"/>
        <family val="2"/>
        <scheme val="minor"/>
      </rPr>
      <t>: Erkende en vergunde voorzieningen binnen de sectoren van Welzijn, Volksgezondheid en Gezin kunnen VIPA-subsidies aanvragen voor het uitvoeren van energiebesparende maatregelen, op voorwaarde dat ze eerst via het Vlaams Energiebedrijf een energiescan hebben laten uitvoeren. Het overzicht bevat de toegezegde ‘klimaatsubsidies’. De aanrekening op de VIPA-kredieten gebeurt op het moment van de toezegging.</t>
    </r>
  </si>
  <si>
    <t>Zorgvoorzieningstype</t>
  </si>
  <si>
    <t>Voorziening/Gebouw</t>
  </si>
  <si>
    <t>Maatregel</t>
  </si>
  <si>
    <t>Verleende klimaatsubsidies</t>
  </si>
  <si>
    <t>Geel</t>
  </si>
  <si>
    <t>Genk</t>
  </si>
  <si>
    <t>Ziekenhuis Oost-Limburg</t>
  </si>
  <si>
    <t>Aalst</t>
  </si>
  <si>
    <t>Brugge</t>
  </si>
  <si>
    <t>Oostende</t>
  </si>
  <si>
    <t>Sint-Niklaas</t>
  </si>
  <si>
    <t>Duffel</t>
  </si>
  <si>
    <t>Brasschaat</t>
  </si>
  <si>
    <t>Lier</t>
  </si>
  <si>
    <t>Mechelen</t>
  </si>
  <si>
    <t>Gent</t>
  </si>
  <si>
    <t>Eeklo</t>
  </si>
  <si>
    <t>Tienen</t>
  </si>
  <si>
    <t>Deinze</t>
  </si>
  <si>
    <t>Zoersel</t>
  </si>
  <si>
    <t>Hasselt</t>
  </si>
  <si>
    <t>Waregem</t>
  </si>
  <si>
    <t>Adres en gemeente mag niet vermeld worden in de projectomschrijving op onze website, omdat dit een vluchthuis is.</t>
  </si>
  <si>
    <t>Pittem</t>
  </si>
  <si>
    <t>Kortrijk</t>
  </si>
  <si>
    <t>Sint-Truiden</t>
  </si>
  <si>
    <t>Pelt</t>
  </si>
  <si>
    <t>Boechout</t>
  </si>
  <si>
    <t>Bonheiden</t>
  </si>
  <si>
    <t>Zelzate</t>
  </si>
  <si>
    <t>Heusden-Zolder</t>
  </si>
  <si>
    <t>Veurne</t>
  </si>
  <si>
    <t>Bornem</t>
  </si>
  <si>
    <t>Beernem</t>
  </si>
  <si>
    <t>Zottegem</t>
  </si>
  <si>
    <t>Ieper</t>
  </si>
  <si>
    <t>Menen</t>
  </si>
  <si>
    <t>Halle</t>
  </si>
  <si>
    <t>Diest</t>
  </si>
  <si>
    <t>Psychiatrisch Centrum Sint-Amandus</t>
  </si>
  <si>
    <t>Turnhout</t>
  </si>
  <si>
    <t>Leuven</t>
  </si>
  <si>
    <r>
      <t xml:space="preserve">Frequentie van actualisatie van deze lijst: </t>
    </r>
    <r>
      <rPr>
        <sz val="11"/>
        <rFont val="Calibri"/>
        <family val="2"/>
        <scheme val="minor"/>
      </rPr>
      <t>maandelijks (begin van de maand).</t>
    </r>
  </si>
  <si>
    <r>
      <t xml:space="preserve">Frequentie van actualisatie van deze lijst: </t>
    </r>
    <r>
      <rPr>
        <sz val="11"/>
        <rFont val="Calibri"/>
        <family val="2"/>
        <scheme val="minor"/>
      </rPr>
      <t>als er een oproep is geweest en de middelen daarvoor zijn vastgelegd (1 keer per jaar).</t>
    </r>
  </si>
  <si>
    <t>Revalidatieovereenkomsten</t>
  </si>
  <si>
    <t>Algemeen Ziekenhuis Groeninge</t>
  </si>
  <si>
    <t>AZORG</t>
  </si>
  <si>
    <r>
      <t xml:space="preserve">Frequentie van actualisatie van deze lijst: </t>
    </r>
    <r>
      <rPr>
        <sz val="11"/>
        <rFont val="Calibri"/>
        <family val="2"/>
        <scheme val="minor"/>
      </rPr>
      <t>1 maal per jaar (eind december).</t>
    </r>
  </si>
  <si>
    <t>Kortenberg</t>
  </si>
  <si>
    <t>Maria Ziekenhuis Noord-Limburg</t>
  </si>
  <si>
    <t>Psychiatrisch Ziekenhuis Heilige Familie</t>
  </si>
  <si>
    <t>Algemeen Ziekenhuis Diest</t>
  </si>
  <si>
    <t>009</t>
  </si>
  <si>
    <t>012</t>
  </si>
  <si>
    <t>017</t>
  </si>
  <si>
    <t>026</t>
  </si>
  <si>
    <t>032</t>
  </si>
  <si>
    <t>049</t>
  </si>
  <si>
    <t>057</t>
  </si>
  <si>
    <t>063</t>
  </si>
  <si>
    <t>097</t>
  </si>
  <si>
    <t>099</t>
  </si>
  <si>
    <t>102</t>
  </si>
  <si>
    <t>104</t>
  </si>
  <si>
    <t>106</t>
  </si>
  <si>
    <t>108</t>
  </si>
  <si>
    <t>109</t>
  </si>
  <si>
    <t>117</t>
  </si>
  <si>
    <t>124</t>
  </si>
  <si>
    <t>126</t>
  </si>
  <si>
    <t>134</t>
  </si>
  <si>
    <t>140</t>
  </si>
  <si>
    <t>143</t>
  </si>
  <si>
    <t>170</t>
  </si>
  <si>
    <t>204</t>
  </si>
  <si>
    <t>217</t>
  </si>
  <si>
    <t>243</t>
  </si>
  <si>
    <t>290</t>
  </si>
  <si>
    <t>300</t>
  </si>
  <si>
    <t>308</t>
  </si>
  <si>
    <t>310</t>
  </si>
  <si>
    <t>322</t>
  </si>
  <si>
    <t>371</t>
  </si>
  <si>
    <t>392</t>
  </si>
  <si>
    <t>395</t>
  </si>
  <si>
    <t>396</t>
  </si>
  <si>
    <t>397</t>
  </si>
  <si>
    <t>525</t>
  </si>
  <si>
    <t>536</t>
  </si>
  <si>
    <t>550</t>
  </si>
  <si>
    <t>595</t>
  </si>
  <si>
    <t>670</t>
  </si>
  <si>
    <t>689</t>
  </si>
  <si>
    <t>709</t>
  </si>
  <si>
    <t>710</t>
  </si>
  <si>
    <t>712</t>
  </si>
  <si>
    <t>713</t>
  </si>
  <si>
    <t>714</t>
  </si>
  <si>
    <t>715</t>
  </si>
  <si>
    <t>716</t>
  </si>
  <si>
    <t>717</t>
  </si>
  <si>
    <t>719</t>
  </si>
  <si>
    <t>uz</t>
  </si>
  <si>
    <t>Ziekenhuis aan de Stroom</t>
  </si>
  <si>
    <t>Algemeen Ziekenhuis Sint-Blasius</t>
  </si>
  <si>
    <t>Algemeen Ziekenhuis Maria-Middelares</t>
  </si>
  <si>
    <t>Algemeen Ziekenhuis Sint-Maarten</t>
  </si>
  <si>
    <t>AZ Alma</t>
  </si>
  <si>
    <t>AZ Sint-Jan Brugge</t>
  </si>
  <si>
    <t>Regionaal Ziekenhuis Jan Yperman</t>
  </si>
  <si>
    <t>Algemeen Ziekenhuis Turnhout</t>
  </si>
  <si>
    <t>Heilig Hartziekenhuis</t>
  </si>
  <si>
    <t xml:space="preserve">AZ Rivierenland </t>
  </si>
  <si>
    <t>Algemeen Ziekenhuis Sint-Maria</t>
  </si>
  <si>
    <t>Regionaal Ziekenhuis Heilig Hart</t>
  </si>
  <si>
    <t>Algemeen Ziekenhuis Heilig Hart</t>
  </si>
  <si>
    <t xml:space="preserve">Algemeen Ziekenhuis Delta </t>
  </si>
  <si>
    <t>Sint-Jozefskliniek</t>
  </si>
  <si>
    <t>Sint-Vincentiusziekenhuis</t>
  </si>
  <si>
    <t>Algemeen Ziekenhuis Sint-Lucas</t>
  </si>
  <si>
    <t>UZ Brussel</t>
  </si>
  <si>
    <t>Algemeen Ziekenhuis Oudenaarde</t>
  </si>
  <si>
    <t>Algemeen Ziekenhuis Jan Portaels Vilvoorde</t>
  </si>
  <si>
    <t>Algemeen Ziekenhuis Sint-Elisabeth</t>
  </si>
  <si>
    <t>Jessa Ziekenhuis A.V.</t>
  </si>
  <si>
    <t>AZ Sint-Lucas</t>
  </si>
  <si>
    <t>UZ Antwerpen</t>
  </si>
  <si>
    <t xml:space="preserve">AZ West </t>
  </si>
  <si>
    <t>UZ Leuven</t>
  </si>
  <si>
    <t>Algemeen Ziekenhuis Zeno</t>
  </si>
  <si>
    <t>Sint-Andriesziekenhuis</t>
  </si>
  <si>
    <t>Onze-Lieve-Vrouw van Lourdes Ziekenhuis</t>
  </si>
  <si>
    <t>Algemeen Ziekenhuis Oostende</t>
  </si>
  <si>
    <t>Algemeen Ziekenhuis Voorkempen</t>
  </si>
  <si>
    <t>Algemeen Ziekenhuis Glorieux</t>
  </si>
  <si>
    <t>AZ VITAZ</t>
  </si>
  <si>
    <t>Universitair Ziekenhuis Gent</t>
  </si>
  <si>
    <t>Imeldaziekenhuis</t>
  </si>
  <si>
    <t>Algemeen Ziekenhuis Sint-Dimpna</t>
  </si>
  <si>
    <t>Algemeen Ziekenhuis KLINA</t>
  </si>
  <si>
    <t>Algemeen Ziekenhuis Jan Palfijn</t>
  </si>
  <si>
    <t>Sint-Franciscusziekenhuis</t>
  </si>
  <si>
    <t>Sint-Trudo ziekenhuis</t>
  </si>
  <si>
    <t>Algemeen Ziekenhuis Vesalius</t>
  </si>
  <si>
    <t>Ziekenhuis Oost-Limburg Autonome Verzorgingsinstelling</t>
  </si>
  <si>
    <t>Dendermonde</t>
  </si>
  <si>
    <t>Mol</t>
  </si>
  <si>
    <t>Roeselare</t>
  </si>
  <si>
    <t>Izegem</t>
  </si>
  <si>
    <t>Assebroek - Brugge</t>
  </si>
  <si>
    <t>Jette</t>
  </si>
  <si>
    <t>Oudenaarde</t>
  </si>
  <si>
    <t>Vilvoorde</t>
  </si>
  <si>
    <t>Edegem</t>
  </si>
  <si>
    <t>Herentals</t>
  </si>
  <si>
    <t>Knokke-Heist</t>
  </si>
  <si>
    <t>Tielt</t>
  </si>
  <si>
    <t>Malle</t>
  </si>
  <si>
    <t>Ronse</t>
  </si>
  <si>
    <t>Tongeren</t>
  </si>
  <si>
    <t>067</t>
  </si>
  <si>
    <t>176</t>
  </si>
  <si>
    <t>682</t>
  </si>
  <si>
    <t>528</t>
  </si>
  <si>
    <t>900</t>
  </si>
  <si>
    <t>901</t>
  </si>
  <si>
    <t>902</t>
  </si>
  <si>
    <t>909</t>
  </si>
  <si>
    <t>911</t>
  </si>
  <si>
    <t>918</t>
  </si>
  <si>
    <t>937</t>
  </si>
  <si>
    <t>939</t>
  </si>
  <si>
    <t>942</t>
  </si>
  <si>
    <t>943</t>
  </si>
  <si>
    <t>944</t>
  </si>
  <si>
    <t>947</t>
  </si>
  <si>
    <t>952</t>
  </si>
  <si>
    <t>956</t>
  </si>
  <si>
    <t>959</t>
  </si>
  <si>
    <t>960</t>
  </si>
  <si>
    <t>961</t>
  </si>
  <si>
    <t>962</t>
  </si>
  <si>
    <t>963</t>
  </si>
  <si>
    <t>970</t>
  </si>
  <si>
    <t>975</t>
  </si>
  <si>
    <t>978</t>
  </si>
  <si>
    <t>982</t>
  </si>
  <si>
    <t>987</t>
  </si>
  <si>
    <t>988</t>
  </si>
  <si>
    <t>989</t>
  </si>
  <si>
    <t>991</t>
  </si>
  <si>
    <t>992</t>
  </si>
  <si>
    <t>997</t>
  </si>
  <si>
    <t>998</t>
  </si>
  <si>
    <t>046</t>
  </si>
  <si>
    <t>095</t>
  </si>
  <si>
    <t>116</t>
  </si>
  <si>
    <t>236</t>
  </si>
  <si>
    <t>499</t>
  </si>
  <si>
    <t>676</t>
  </si>
  <si>
    <t>679</t>
  </si>
  <si>
    <t>693</t>
  </si>
  <si>
    <t>AZ Oostende-Serruys</t>
  </si>
  <si>
    <t>Algemeen Ziekenhuis Monica</t>
  </si>
  <si>
    <t>Deurne</t>
  </si>
  <si>
    <t>Fusieziekenhuis Psychiatrisch Centrum Dr. Guislain</t>
  </si>
  <si>
    <t>Kliniek Sint-Jozef, Centrum voor Psychiatrie en Psychotherapie</t>
  </si>
  <si>
    <t>Multiversum</t>
  </si>
  <si>
    <t>OPZC Rekem</t>
  </si>
  <si>
    <t>Rekem Lanaken</t>
  </si>
  <si>
    <t xml:space="preserve">PZ Frapello </t>
  </si>
  <si>
    <t>Psychiatrisch Ziekenhuis en Revalidatiecentrum Sint-Hiëronymus</t>
  </si>
  <si>
    <t>Psychiatrisch Ziekenhuis Bethaniënhuis</t>
  </si>
  <si>
    <t xml:space="preserve">Openbaar Psychiatrisch Zorgcentrum Geel </t>
  </si>
  <si>
    <t>Psychiatrische Kliniek Sint-Annendael</t>
  </si>
  <si>
    <t>Z.org KU Leuven</t>
  </si>
  <si>
    <t>Psychiatrische Kliniek Sint-Alexius</t>
  </si>
  <si>
    <t>Grimbergen</t>
  </si>
  <si>
    <t>Psychiatrische Kliniek Broeders Alexianen</t>
  </si>
  <si>
    <t>Zorggroep Myna Psychiatrisch Ziekenhuis Bilzen-Hoeselt</t>
  </si>
  <si>
    <t>Bilzen</t>
  </si>
  <si>
    <t xml:space="preserve">PZ St Jan </t>
  </si>
  <si>
    <t>Psychiatrisch Centrum Caritas</t>
  </si>
  <si>
    <t>Melle</t>
  </si>
  <si>
    <t>PZ Sint-Lucia</t>
  </si>
  <si>
    <t>Psychiatrisch Ziekenhuis Heilig Hart</t>
  </si>
  <si>
    <t>Psychiatrisch Centrum Onze-Lieve-Vrouw van Vrede</t>
  </si>
  <si>
    <t>Psychiatrisch Ziekenhuis Onze-Lieve-Vrouw</t>
  </si>
  <si>
    <t>Psychiatrisch Ziekenhuis Duffel</t>
  </si>
  <si>
    <t>Universitair Psychiatrisch Centrum Sint-Kamillus</t>
  </si>
  <si>
    <t>Bierbeek</t>
  </si>
  <si>
    <t>Psychiatrisch Centrum Sint-Jan Baptist</t>
  </si>
  <si>
    <t>Psychotherapeutisch Centrum Rustenburg</t>
  </si>
  <si>
    <t>Psychiatrisch Ziekenhuis Ariadne</t>
  </si>
  <si>
    <t>Lede</t>
  </si>
  <si>
    <t>Kinderpsychiatrisch Centrum Genk</t>
  </si>
  <si>
    <t>Zorggroep Myna Psychiatrisch Ziekenhuis Sint-Truiden</t>
  </si>
  <si>
    <t>Psychiatrische Centra Gent - Sleidinge</t>
  </si>
  <si>
    <t>PSC Elsene</t>
  </si>
  <si>
    <t>Psychiatrisch Ziekenhuis Stuivenberg</t>
  </si>
  <si>
    <t>Verpleeginrichting De Dennen</t>
  </si>
  <si>
    <t xml:space="preserve">Zorgband Leie &amp; Schelde </t>
  </si>
  <si>
    <t>Merelbeke</t>
  </si>
  <si>
    <t>Revalidatie &amp; MS Centrum</t>
  </si>
  <si>
    <t xml:space="preserve">Revalidatieziekenhuis ReVarte </t>
  </si>
  <si>
    <t>Ziekenhuis Inkendaal-Koninklijke Instelling</t>
  </si>
  <si>
    <t>Vlezenbeek</t>
  </si>
  <si>
    <t>Koningin Elisabeth Instituut (KEI)</t>
  </si>
  <si>
    <t>Oostduinkerke</t>
  </si>
  <si>
    <t>Revalidatieziekenhuis IMBO</t>
  </si>
  <si>
    <t>Multiple Sclerose Kliniek</t>
  </si>
  <si>
    <t>Melsbroek</t>
  </si>
  <si>
    <r>
      <rPr>
        <b/>
        <sz val="11"/>
        <rFont val="Calibri"/>
        <family val="2"/>
        <scheme val="minor"/>
      </rPr>
      <t>Strategisch forfait ziekenhuizen</t>
    </r>
    <r>
      <rPr>
        <sz val="11"/>
        <rFont val="Calibri"/>
        <family val="2"/>
        <scheme val="minor"/>
      </rPr>
      <t xml:space="preserve"> (voor nieuwbouw, uitbreiding van bestaande capaciteit en herconditionerings-investeringen): een ziekenhuis kan een vraag indienen tot het bekomen van een akkoord strategisch forfait. Zodra desbetreffende infrastructuur in gebruik wordt genomen, start de uitbetaling van het strategisch forfait. De grootte van dat forfait is afhankelijk van een aantal parameters (bv. aantal operatiekwartieren, aantal bedden) en wordt aangepast aan het effectief gebruik van die parameters. Rekening houdend met voorgaande elementen wordt het forfait voor onbepaalde duur jaarlijks uitbetaald zolang de onderliggende parameters in gebruik zijn. Het forfait wordt jaarlijks aangerekend op de VIPA-kredieten op het moment van uitbetaling. Het overzicht bevat de ziekenhuizen die in 2026 een akkoord strategisch forfait verkregen waarbij het bedrag van het jaarlijks strategisch forfait werd bepaald. De betaling van de investeringssubsidies voor deze dossiers start dus vanaf ingebruikname.</t>
    </r>
  </si>
  <si>
    <r>
      <rPr>
        <b/>
        <sz val="11"/>
        <rFont val="Calibri"/>
        <family val="2"/>
        <scheme val="minor"/>
      </rPr>
      <t xml:space="preserve">Infrastructuurforfait personen met een handicap: </t>
    </r>
    <r>
      <rPr>
        <sz val="11"/>
        <rFont val="Calibri"/>
        <family val="2"/>
        <scheme val="minor"/>
      </rPr>
      <t>Deze betoelagingsvorm is van toepassing voor de meerderjarige personen met een handicap. Een voorziening kan een vraag indienen tot het bekomen van een akkoord infrastructuurforfait voor een beoogde investering. Zodra desbetreffende infrastructuur in gebruik wordt genomen, start de uitbetaling van het infrastructuurforfait. De grootte van dat forfait is afhankelijk van de zorgzwaarte van de personen met een handicap die gebruik maakt van de infrastructuur en wordt aangepast aan de bezetting. Rekening houdend met voorgaande elementen wordt het forfait voor onbepaalde duur jaarlijks uitbetaald zolang er bezetting is. Het forfait moet door de voorziening als korting doorgerekend worden naar de persoon met een handicap. Het forfait wordt jaarlijks aangerekend op de VIPA-kredieten op het moment van uitbetaling. Het overzicht bevat de voorzieningen die in 2026 een akkoord infrastructuurforfait verkregen. De betaling van subsidies zal dus voor deze projecten starten vanaf ingebruikname.</t>
    </r>
  </si>
  <si>
    <t>PH922-A-IDB</t>
  </si>
  <si>
    <t>De Lier vzw</t>
  </si>
  <si>
    <t>De Lier</t>
  </si>
  <si>
    <t>verbouwing en uitbreiding voor 11 gebruikers met woonondersteuning en voor 5,41 gebruikers met collectieve zorg (capaciteitsvervanging) in de Berlaarsesteenweg 88 in Lier</t>
  </si>
  <si>
    <t>23K048</t>
  </si>
  <si>
    <t>Sint-Jans-Molenbeek</t>
  </si>
  <si>
    <t>Kinderdagverblijf Sint-Karel vzw</t>
  </si>
  <si>
    <t>Sint-Karel</t>
  </si>
  <si>
    <t>ingrijpende energetische renovatie voor het Kinderdagverblijf Sint-Karel voor 48 plaatsen (capaciteitsuitbreiding) in de Karreveldlaan 19 in Sint-Jans-Molenbeek</t>
  </si>
  <si>
    <t>22K044</t>
  </si>
  <si>
    <t>Cirkant vzw</t>
  </si>
  <si>
    <t>Organisatie voor bijzondere jeugdzorg Cirkant</t>
  </si>
  <si>
    <t>nieuwbouw (vervanging) voor de Organisatie voor bijzondere jeugdzorg in een modulair kader met 3 studio’s voor gemeenschappelijk gebruik, ingrijpende duurzame verbouwing en uitbreiding van de site op de Steenweg op Oosthoven 23 in Turnhout</t>
  </si>
  <si>
    <t>aanvullende belofte
door indexering 
na aanvangsbevel
4/2/2026</t>
  </si>
  <si>
    <t>23K063</t>
  </si>
  <si>
    <t>De Hulster vzw</t>
  </si>
  <si>
    <t>De Hulster</t>
  </si>
  <si>
    <t>ingrijpende duurzame verbouwing van het project 'Welzijnstoren' voor het aanloopadres Beschut Wonen De Hulster op de Hertogensite in de Kapucijnenvoer 33 in Leuven.</t>
  </si>
  <si>
    <t>23K064</t>
  </si>
  <si>
    <t>Centrum voor Geestelijke Gezondheidszorg Vlaams-Brabant Oost vzw</t>
  </si>
  <si>
    <t xml:space="preserve">Centrum voor Geestelijke Gezondheidszorg Vlaams-Brabant Oost </t>
  </si>
  <si>
    <t>ingrijpende duurzame verbouwing van het project 'Welzijnstoren' voor een centrum voor geestelijke gezondheidszorg op de Hertogensite in de Kapucijnenvoer 33 in Leuven</t>
  </si>
  <si>
    <t>aanvullende belofte
door indexering
na aanvangsbevel
4/2/2026</t>
  </si>
  <si>
    <t>22K058</t>
  </si>
  <si>
    <t>Lille</t>
  </si>
  <si>
    <t>Het Gielsbos vzw</t>
  </si>
  <si>
    <t>Het Gielsbos</t>
  </si>
  <si>
    <t>nieuwbouw (vervanging) van een multifunctioneel centrum, project Hazendonk, voor 9 minderjarigen in de Vosselaarseweg 1 in Lille (Gierle)</t>
  </si>
  <si>
    <t>aanvullende belofte
door indexering
na aanvangsbevel
5/2/2026</t>
  </si>
  <si>
    <t xml:space="preserve">24K031
</t>
  </si>
  <si>
    <t>Zandhoven</t>
  </si>
  <si>
    <t>Kristelijke Mutualistische Interfederale vzw</t>
  </si>
  <si>
    <t>Centrum voor Herstelverblijf CM-Zorgverblijf Hooidonk</t>
  </si>
  <si>
    <t>nieuwbouw voor het Centrum voor Herstelverblijf Hooidonk met 120 bedden (capaciteitsvervanging) in de Langestraat 172 in Zandhoven</t>
  </si>
  <si>
    <t>23K028</t>
  </si>
  <si>
    <t>Kinderopvang Mariawende vzw</t>
  </si>
  <si>
    <t>Kinderdagverblijf Ons Tuintje</t>
  </si>
  <si>
    <t>nieuwbouw van een kinderopvang voor 16 plaatsen (capaciteitsvervanging) in de Pastorieweg 19 in Brugge (Sint-Kruis-Brugge)</t>
  </si>
  <si>
    <t>aanvullende belofte
door indexering
na aanvangsbevel
10/02/2026</t>
  </si>
  <si>
    <t xml:space="preserve">21K059
</t>
  </si>
  <si>
    <t>Cocon, Vrijzinnige Vereniging voor Ambulante Gespecialiseerde Jeugdzorg vzw</t>
  </si>
  <si>
    <t>Cocon-Vilvoorde, Dienst voor Contextbegeleiding</t>
  </si>
  <si>
    <t>verbouwing voor de Organisatie voor Bijzondere Jeugdzorg Cocon in een modulair kader en voor de Diensten voor Crisishulp aan Huis in de Medialaan 24 in Vilvoorde</t>
  </si>
  <si>
    <t xml:space="preserve">24K109
</t>
  </si>
  <si>
    <t>Pleegzorg Vlaams-Brabant en Brussel vzw</t>
  </si>
  <si>
    <t>Pleegzorg Vlaams-Brabant en Brussel</t>
  </si>
  <si>
    <t>verbouwing voor de Diensten voor Pleegzorg in de Medialaan 24 in Vilvoorde</t>
  </si>
  <si>
    <t>24K063</t>
  </si>
  <si>
    <t>Centrum Algemeen Welzijnswerk Oost-Vlaanderen vzw</t>
  </si>
  <si>
    <t>Centrum Algemeen Welzijnswerk Oost-Vlaanderen</t>
  </si>
  <si>
    <t>23K030</t>
  </si>
  <si>
    <t>Halen</t>
  </si>
  <si>
    <t>Huize Sint-Vincentius vzw</t>
  </si>
  <si>
    <t>Organisatie voor Bijzondere Jeugdzorg Huize Sint-Vincentius</t>
  </si>
  <si>
    <t>ingrijpende duurzame verbouwing voor de Organisatie voor bijzondere jeugdzorg in een modulair kader met 18 plaatsen in Geiteling 13 in Beringen</t>
  </si>
  <si>
    <t>nieuwbouw voor de technische dienst voor Sociaal Woonbeleid en ingrijpende energetische renovatie van 7 studio’s voor tijdelijke dak- en thuislozen in de provincie Oost-Vlaanderen</t>
  </si>
  <si>
    <t>Revalidatiecentrum Pulderbos voor kinderen en jongeren vzw</t>
  </si>
  <si>
    <t>Revalidatiecentrum Pulderbos</t>
  </si>
  <si>
    <t>nieuwbouw voor Kinderrevalidatie Pulderbos met 96 bedden (capaciteitsvervanging) in de Langestraat 172 in Zandhoven</t>
  </si>
  <si>
    <t>aanvullende belofte
door indexering
na aanvangsbevel
11/02/2026</t>
  </si>
  <si>
    <t xml:space="preserve">22K085
</t>
  </si>
  <si>
    <t>Pulderbos Revalidatiecentrum voor kinderen en jongeren vzw</t>
  </si>
  <si>
    <t>Limmerik</t>
  </si>
  <si>
    <t>nieuwbouw voor het Centrum voor Kortverblijf type 3 'Limmerik' met 7 verblijfseenheden (capaciteitsvervanging) in de Langestraat 170 in Zandhoven</t>
  </si>
  <si>
    <t xml:space="preserve">24K059
</t>
  </si>
  <si>
    <t>Katholieke Bejaardenzorg Westhoek vzw</t>
  </si>
  <si>
    <t>Dagverzorgingscentrum Tagaste</t>
  </si>
  <si>
    <t>nieuwbouw van het Dagverzorgingscentrum Tagaste op de Ieperse Steenweg 98A in Veurne</t>
  </si>
  <si>
    <t>aanvullende belofte
door indexering
na aanvangsbevel
12/02/2026</t>
  </si>
  <si>
    <t>24K042</t>
  </si>
  <si>
    <t>Emmaüs vzw</t>
  </si>
  <si>
    <t>Organisatie voor Bijzondere Jeugdzorg Emmaüs</t>
  </si>
  <si>
    <t>nieuwbouw voor de Organisatie voor bijzondere jeugdzorg in een modulair kader en een beveiligend verblijf (6 jongeren) en Diensten voor Herstelgerichte en Constructieve Afhandeling (MST, HCA en centrale ondersteunende diensten) in de Liersesteenweg 497 in Mechelen</t>
  </si>
  <si>
    <t>20K111</t>
  </si>
  <si>
    <t>Golfbreker vzw</t>
  </si>
  <si>
    <t>Organisatie voor Bijzondere Jeugdzorg Golfbreker</t>
  </si>
  <si>
    <t>nieuwbouw voor kantoorruimte in de Astridlaan 46 te Veurne</t>
  </si>
  <si>
    <t>20K098</t>
  </si>
  <si>
    <t>OCMW Veurne</t>
  </si>
  <si>
    <t>Organisatie voor Bijzondere Jeugdzorg Zonnewende</t>
  </si>
  <si>
    <t>nieuwbouw (vervanging) van 4 begeleidingstehuizen voor de Organisatie voor Bijzondere Jeugdzorg Zonnewende in de Astridlaan 46 te Veurne</t>
  </si>
  <si>
    <t>20K132</t>
  </si>
  <si>
    <t>Maldegem</t>
  </si>
  <si>
    <t>Zorgbedrijf Meetjesland</t>
  </si>
  <si>
    <t>Collectieve Autonome Dagopvang Kanunnik Andries</t>
  </si>
  <si>
    <t>ingrijpende duurzame verbouwing van het Centrum voor Dagopvang Kanunnik Andries (capaciteitsvervanging) in de Lazarusbron 8 in Maldegem</t>
  </si>
  <si>
    <t>aanvullende belofte
door indexering
na aanvangsbevel
17/02/2026</t>
  </si>
  <si>
    <t xml:space="preserve">24K095
</t>
  </si>
  <si>
    <t xml:space="preserve">Zorg Leuven </t>
  </si>
  <si>
    <t>Kinderdagverblijf DoRemy</t>
  </si>
  <si>
    <t xml:space="preserve">verbouwing voor Kinderopvang DoRemy met 15 plaatsen (capaciteitsuitbreiding) in de Frederik Lintsstraat 33 in Leuven </t>
  </si>
  <si>
    <t>PH925-W-IDB</t>
  </si>
  <si>
    <t>De Lovie vzw</t>
  </si>
  <si>
    <t>De Lovie</t>
  </si>
  <si>
    <t>nieuwbouw voor ’t Susterhuus voor 27 gebruikers met woonondersteuning (15 capaciteitsvervanging en 12 capaciteitsuitbreiding) en voor 23,48 gebruikers met collectieve zorg (15 capaciteitsvervanging en 8,48 capaciteitsuitbreiding) in de Grauwe Zusterstraat 2 in Wervik</t>
  </si>
  <si>
    <t>Poperinge</t>
  </si>
  <si>
    <t>PH919-A-IDB</t>
  </si>
  <si>
    <t>Monnikenheide</t>
  </si>
  <si>
    <t>aankoop met verbouwing voor 70 gebruikers met woonondersteuning (29 capaciteitsvervanging en 41 capaciteitsuitbreiding) en voor 70 gebruikers met collectieve zorg op de campus Walden in de Sint-Pauluslaan 12 in Westmalle</t>
  </si>
  <si>
    <t>24K040</t>
  </si>
  <si>
    <t>nieuwbouw van een lokaal dienstencentrum in de Koolskampstraat 42-44 in Pittem</t>
  </si>
  <si>
    <t>OCMW Pittem</t>
  </si>
  <si>
    <t>Lokaal Dienstencentrum Pittem</t>
  </si>
  <si>
    <t>24K056</t>
  </si>
  <si>
    <t>André Dumont vzw</t>
  </si>
  <si>
    <t>A.D. Wombat</t>
  </si>
  <si>
    <t>23K050</t>
  </si>
  <si>
    <t>Centrum voor Ambulante Revalidatie D.A.T. vzw</t>
  </si>
  <si>
    <t>Centrum voor Ambulante Revalidatie D.A.T.</t>
  </si>
  <si>
    <t>nieuwbouw van een revalidatiecentrum in de Houtemstraat 115b in Tienen</t>
  </si>
  <si>
    <t>gewijzigde belofte 9/03/2026</t>
  </si>
  <si>
    <t>gewijzigde belofte 9/3/2026</t>
  </si>
  <si>
    <t>21K019</t>
  </si>
  <si>
    <t>De Hummeltjes vzw</t>
  </si>
  <si>
    <t>De Hummeltjes</t>
  </si>
  <si>
    <t>nieuwbouw voor het Kinderdagverblijf Het Hummelhof met 35 plaatsen (capaciteitsvervanging) in de Steenaartberg 3 in Sint-Truiden</t>
  </si>
  <si>
    <t>Nieuwpoort</t>
  </si>
  <si>
    <t>Engelbewaarder vzw</t>
  </si>
  <si>
    <t>De Marientjes</t>
  </si>
  <si>
    <t>25K072</t>
  </si>
  <si>
    <t>Lokeren</t>
  </si>
  <si>
    <t>EVA Gezinswelzijn vzw</t>
  </si>
  <si>
    <t>Patjoepelke Eksaarde</t>
  </si>
  <si>
    <t>24K082</t>
  </si>
  <si>
    <t>Zorgbedrijf Sint-Truiden</t>
  </si>
  <si>
    <t>De Rakkertjes</t>
  </si>
  <si>
    <t>Lokaal Dienstencentrum Cicindriahuis</t>
  </si>
  <si>
    <t>PH917-A-IDB</t>
  </si>
  <si>
    <t>Kapellen</t>
  </si>
  <si>
    <t>Albe vzw</t>
  </si>
  <si>
    <t>Albe</t>
  </si>
  <si>
    <t>verbouwing en uitbreiding voor 5 gebruikers met woonondersteuning (2 capaciteitsvervanging en 3 capaciteitsuitbreiding) en voor 7,65 gebruikers met collectieve zorg (2 capaciteitsvervanging en 5,65 capaciteitsuitbreiding) in de Lobelialaan 14 in Kapellen</t>
  </si>
  <si>
    <t>aanvullende belofte
door indexering
na ingebruikname
11/03/2026</t>
  </si>
  <si>
    <t>24K081</t>
  </si>
  <si>
    <t>25K066</t>
  </si>
  <si>
    <t>Oostkamp</t>
  </si>
  <si>
    <t>Ter Luchte vzw</t>
  </si>
  <si>
    <t>Lokaal Dienstencentrum De Leuning</t>
  </si>
  <si>
    <t>24K060</t>
  </si>
  <si>
    <t>Den Engel vzw</t>
  </si>
  <si>
    <t>PH921-B-IDB</t>
  </si>
  <si>
    <t>Kampenhout</t>
  </si>
  <si>
    <t>nieuwbouw voor 11 gebruikers met woonondersteuning en voor 8,43 gebruikers met collectieve zorg (capaciteitsuitbreiding) in Zuurhage II in Kampenhout</t>
  </si>
  <si>
    <t>Ons Tehuis Brabant vzw</t>
  </si>
  <si>
    <t>Ons Tehuis Brabant</t>
  </si>
  <si>
    <t>nieuwbouw voor het Lokaal Dienstencentrum De Leuning in de Sint-Elooistraat 87 in Oostkamp</t>
  </si>
  <si>
    <t>nieuwbouw voor Kinderopvang De Rakkertjes met 64 plaatsen (capaciteitsuitbreiding) in Schurhoven 74 in Sint-Truiden</t>
  </si>
  <si>
    <t>nieuwbouw voor het Lokaal Dienstencentrum Cicindriahuis (capaciteitsvervanging) in Schurhoven 74 in Sint-Truiden</t>
  </si>
  <si>
    <t>verbouwing en uitbreiding van het Kinderdagverblijf De Marientjes met 54 plaatsen (31 capaciteitsuitbreiding en 23 capaciteitsvervanging) in de Sint-Sebastiaanstraat 2 in Nieuwpoort</t>
  </si>
  <si>
    <t>uitbreiding van het Kinderdagverblijf Patjoepelke Eksaarde met een extra leefgroep voor 14 plaatsen (capaciteitsuitbreiding) in Eksaarde-Dorp 86 in Lokeren (Eksaarde)</t>
  </si>
  <si>
    <t>ingrijpende energetische renovatie en beperkte uitbreiding van een bestaand winkelpand naar 6 studio’s en een gemeenschappelijke ruimte voor 6 jongeren van 16 tot 25 jaar (2 capaciteitsuitbreiding en 4 capaciteitsvervanging) in de Turnhoutsebaan 12-14 in Antwerpen (Deurne)</t>
  </si>
  <si>
    <t>aanvullende belofte
door indexering
na aanvangsbevel
17/03/2026</t>
  </si>
  <si>
    <t>Voorzieningen Opgroeien - Sector Bijzondere Jeugdbijstand</t>
  </si>
  <si>
    <t>Voorzieningen Opgroeien - Sector Kinderopvang</t>
  </si>
  <si>
    <t>Organisatie voor Bijzondere Jeugdzorg Den Engel</t>
  </si>
  <si>
    <t>24K143</t>
  </si>
  <si>
    <t>25BU051</t>
  </si>
  <si>
    <t>Centrum voor Ambulante Revalidatie Ter Kouter vzw</t>
  </si>
  <si>
    <t>Centrum voor Ambulante Revalidatie Ter Kouter</t>
  </si>
  <si>
    <t>aankoop van bijzondere uitrusting: audiometer in functie van de gehoorrevalidatie voor het Centrum voor Ambulante Revalidatie Ter Kouter in Aaltersesteenweg 2 in Deinze</t>
  </si>
  <si>
    <t>Zwevezele</t>
  </si>
  <si>
    <t>Kindercentrum vzw</t>
  </si>
  <si>
    <t>Iene Miene Mutte</t>
  </si>
  <si>
    <t xml:space="preserve">OCMW Gent </t>
  </si>
  <si>
    <t xml:space="preserve">Lokaal Dienstencentrum Oostakker </t>
  </si>
  <si>
    <t>Lichtervelde</t>
  </si>
  <si>
    <t>OCMW Lichtervelde</t>
  </si>
  <si>
    <t>Dagverzoringscentrum De Korenbloem</t>
  </si>
  <si>
    <t>nieuwbouw voor het Dagverzorgingscentrum De Korenbloem in de Statiestraat 80 in Lichtervelde</t>
  </si>
  <si>
    <t>Koksijde</t>
  </si>
  <si>
    <t xml:space="preserve">Inspirant vzw </t>
  </si>
  <si>
    <t>nieuwbouw van het Lokaal Dienstencentrum Oostakker (capaciteitsuitbreiding), samen met een aantal andere diensten, in Oostakkerdorp 40-42 en Sint-Laurentiuslaan 1 in Gent (Sint-Amandsberg)</t>
  </si>
  <si>
    <t>Inspirant</t>
  </si>
  <si>
    <t>Stad Gent</t>
  </si>
  <si>
    <t xml:space="preserve">Stibo De Vlieger </t>
  </si>
  <si>
    <t>verbouwing en uitbreiding voor Kinderopvang Tondelier met 54 plaatsen (capaciteitsuitbreiding) in de Wasstraat 120 in Gent</t>
  </si>
  <si>
    <t>nieuwbouw van een dagopvangcentrum voor 8 jongeren tussen 14 en 21 jaar (capaciteitsvervanging) in de Essex Scottishlaan 13 in Middelkerke (Westende)</t>
  </si>
  <si>
    <t>nieuwbouw voor de Organisatie voor Bijzondere Jeugdzorg in een modulair kader De Wiekslag voor een leefgroep van 10 meisjes van 12 tot 18 jaar (capaciteitsvervanging) in de Jukstraat 33 in Hasselt</t>
  </si>
  <si>
    <t>Alken</t>
  </si>
  <si>
    <t>Organisatie voor Bijzondere Jeugdzorg De Wiekslag</t>
  </si>
  <si>
    <t>De Wiekslag vzw</t>
  </si>
  <si>
    <t>23K004</t>
  </si>
  <si>
    <t>aanvullende belofte
door indexering
na aanvangsbevel
naar SG op 28/04/2026</t>
  </si>
  <si>
    <t>Zorgbedrijf Antwerpen</t>
  </si>
  <si>
    <t>Lokaal Dienstencentrum Cadix</t>
  </si>
  <si>
    <t>aankoop zonder verbouwing van een Lokaal Dienstencentrum Cadix (Kempisch Dok) (capaciteitsvervanging) in de August Michielsstraat 35 in Antwerpen (Hoboken)</t>
  </si>
  <si>
    <t>Goedgekeurde projecten instandhoudingsforfait van 1 januari tot 30 april 2026</t>
  </si>
  <si>
    <t>Route 11 Psychosociaal Revalidatiecentrum Kempen</t>
  </si>
  <si>
    <t>aankoop met ingrijpende duurzame verbouwing voor een psychosociaal revalidatiecentrum voor volwassenen (capaciteitsvervanging) in de Herentalsstraat 79 in Turnhout</t>
  </si>
  <si>
    <t>nieuwbouw van het Lokaal Dienstencentrum Prinsenhof (capaciteitsuitbreiding) in het Prinsenpad 27A in Rijkevorsel</t>
  </si>
  <si>
    <t>Rijkevorsel</t>
  </si>
  <si>
    <t xml:space="preserve">Lokaal Dienstencentrum OCMW Rijkevorsel </t>
  </si>
  <si>
    <t>OCMW Rijkevorsel</t>
  </si>
  <si>
    <t>De Omkadering vzw</t>
  </si>
  <si>
    <t>Groep Zorg Heilige Familie vzw</t>
  </si>
  <si>
    <t>project 4b: nieuwbouw (vervanging) voor de volwassenenpsychiatrie met 60 A-bedden en 15 a-dagplaatsen en ondersteunende diensten voor de bedden buiten het project in de Groeningepoort 4 in Kortrijk</t>
  </si>
  <si>
    <t>528-ZH-SF-338
Hannelore</t>
  </si>
  <si>
    <t>BZ576-A-MV</t>
  </si>
  <si>
    <t>aanvullende belofte
door indexering
na aanvangsbevel
7/05/2026</t>
  </si>
  <si>
    <t>25K054</t>
  </si>
  <si>
    <t>24K054</t>
  </si>
  <si>
    <t>23K052</t>
  </si>
  <si>
    <t>20K056</t>
  </si>
  <si>
    <t>20K003</t>
  </si>
  <si>
    <t>24K103</t>
  </si>
  <si>
    <t>25K002</t>
  </si>
  <si>
    <t>Ferm Thuiszorg vzw</t>
  </si>
  <si>
    <t>Ferm Thuiszorg</t>
  </si>
  <si>
    <t>nieuwbouw van een centrum voor dagopvang (capaciteitsuitbreiding) in het Prinsenpad 27A in Rijkevorsel</t>
  </si>
  <si>
    <t>aanvullende belofte
door indexering
na aanvangsbevel
18/05/2026</t>
  </si>
  <si>
    <t>23K069</t>
  </si>
  <si>
    <t>aankoop bijzondere uitrusting: voor het Centrum voor Ambulante Revalidatie Therapeutisch Zorgpunt N</t>
  </si>
  <si>
    <t>Centrum voor Ambulante Revalidatie Therapeutisch Zorgpunt N</t>
  </si>
  <si>
    <t>Motena</t>
  </si>
  <si>
    <t>24BU062</t>
  </si>
  <si>
    <t>aankoop bijzondere uitrusting: aankoop van ICT-middelen en infrastructuur voor het Centrum voor Ambulante Revalidatie Therapeutisch Zorgpunt N in de Gasthuisstraat 10 in Roeselare</t>
  </si>
  <si>
    <t>24BU061</t>
  </si>
  <si>
    <t>aankoop bijzondere uitrusting: aankoop van ICT-middelen voor 20 personen voor het Centrum voor Ambulante Revalidatie Therapeutisch Zorgpunt N in de Gasthuisstraat 10 in Roeselare</t>
  </si>
  <si>
    <t>23BU047</t>
  </si>
  <si>
    <t>aanvullende belofte
door indexering
na bestelling
14/04/2026</t>
  </si>
  <si>
    <t>aanvullende belofte
door indexering
na bestelling
26/05/2026</t>
  </si>
  <si>
    <t>24K111</t>
  </si>
  <si>
    <t>Goedgekeurde projecten klassieke subsidies van 1 januari tot 15 juni 2026</t>
  </si>
  <si>
    <t>Goedgekeurde projecten klimaatsubsidies van 1 januari tot 15 juni 2026</t>
  </si>
  <si>
    <t>Goedgekeurde projecten persoonsvolgende financiering van 1 januari tot 15 juni 2026</t>
  </si>
  <si>
    <t>Goedgekeurde projecten strategisch forfait van 1 januari tot 15 juni 2026</t>
  </si>
  <si>
    <t>Goedgekeurde projecten toestelfinanciering van 1 januari tot 15 juni 2026</t>
  </si>
  <si>
    <t>-</t>
  </si>
  <si>
    <t>Capaciteits-
vervanging</t>
  </si>
  <si>
    <t>Capaciteits-
uitbreiding</t>
  </si>
  <si>
    <t>nieuwbouw van een kinderdagverblijf voor 54 plaatsen (capaciteitsvervanging) in de Sint-Jozefsdreef 5 in Oostkamp</t>
  </si>
  <si>
    <t>uitbreiding voor Kinderopvang A.D. Wombat met 16 plaatsen (capaciteitsvervanging) in het Synaps Park 1920 in Genk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</si>
</sst>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44" x14ac:knownFonts="1">
    <font>
      <sz val="11"/>
      <color theme="1"/>
      <name val="Calibri"/>
      <family val="2"/>
      <scheme val="minor"/>
    </font>
    <font>
      <sz val="10"/>
      <name val="Arial"/>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2"/>
      <name val="Calibri"/>
      <family val="2"/>
      <scheme val="minor"/>
    </font>
    <font>
      <sz val="12"/>
      <color theme="1"/>
      <name val="Calibri"/>
      <family val="2"/>
      <scheme val="minor"/>
    </font>
    <font>
      <b/>
      <sz val="12"/>
      <color theme="1"/>
      <name val="Calibri"/>
      <family val="2"/>
      <scheme val="minor"/>
    </font>
    <font>
      <b/>
      <sz val="18"/>
      <color rgb="FF83A729"/>
      <name val="Calibri"/>
      <family val="2"/>
      <scheme val="minor"/>
    </font>
    <font>
      <sz val="10"/>
      <name val="Calibri"/>
      <family val="2"/>
      <scheme val="minor"/>
    </font>
    <font>
      <sz val="10"/>
      <color theme="1"/>
      <name val="Calibri"/>
      <family val="2"/>
      <scheme val="minor"/>
    </font>
    <font>
      <b/>
      <sz val="10"/>
      <color theme="0" tint="-4.9989318521683403E-2"/>
      <name val="Calibri"/>
      <family val="2"/>
      <scheme val="minor"/>
    </font>
    <font>
      <sz val="8"/>
      <color theme="1"/>
      <name val="Calibri"/>
      <family val="2"/>
      <scheme val="minor"/>
    </font>
    <font>
      <sz val="11"/>
      <name val="Calibri"/>
      <family val="2"/>
      <scheme val="minor"/>
    </font>
    <font>
      <sz val="10"/>
      <color theme="1"/>
      <name val="Calibri"/>
      <family val="2"/>
    </font>
    <font>
      <sz val="10"/>
      <name val="Calibri"/>
      <family val="2"/>
    </font>
    <font>
      <b/>
      <sz val="12"/>
      <color rgb="FFFFFF99"/>
      <name val="Calibri"/>
      <family val="2"/>
      <scheme val="minor"/>
    </font>
    <font>
      <b/>
      <sz val="10"/>
      <color theme="0"/>
      <name val="Calibri"/>
      <family val="2"/>
      <scheme val="minor"/>
    </font>
    <font>
      <b/>
      <sz val="11"/>
      <name val="Calibri"/>
      <family val="2"/>
      <scheme val="minor"/>
    </font>
    <font>
      <sz val="10"/>
      <color theme="1"/>
      <name val="Calibri"/>
      <family val="2"/>
    </font>
    <font>
      <b/>
      <sz val="10"/>
      <color theme="1"/>
      <name val="Calibri"/>
      <family val="2"/>
      <scheme val="minor"/>
    </font>
    <font>
      <sz val="10"/>
      <color rgb="FF000000"/>
      <name val="Calibri"/>
      <family val="2"/>
      <scheme val="minor"/>
    </font>
    <font>
      <sz val="11"/>
      <color theme="1"/>
      <name val="Calibri"/>
      <family val="2"/>
    </font>
    <font>
      <b/>
      <sz val="10"/>
      <color rgb="FFFFFFFF"/>
      <name val="Calibri"/>
      <family val="2"/>
      <scheme val="minor"/>
    </font>
    <font>
      <b/>
      <sz val="10"/>
      <color rgb="FF000000"/>
      <name val="Calibri"/>
      <family val="2"/>
      <scheme val="minor"/>
    </font>
    <font>
      <sz val="11"/>
      <color rgb="FF000000"/>
      <name val="Calibri"/>
      <family val="2"/>
      <scheme val="minor"/>
    </font>
    <font>
      <b/>
      <i/>
      <sz val="10"/>
      <color theme="1"/>
      <name val="Calibri"/>
      <family val="2"/>
      <scheme val="minor"/>
    </font>
    <font>
      <sz val="8"/>
      <name val="Calibri"/>
      <family val="2"/>
      <scheme val="minor"/>
    </font>
    <font>
      <b/>
      <i/>
      <sz val="11"/>
      <color theme="1"/>
      <name val="Calibri"/>
      <family val="2"/>
      <scheme val="minor"/>
    </font>
    <font>
      <i/>
      <sz val="10"/>
      <color theme="1"/>
      <name val="Calibri"/>
      <family val="2"/>
      <scheme val="minor"/>
    </font>
  </fonts>
  <fills count="4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5" tint="0.59999389629810485"/>
        <bgColor indexed="64"/>
      </patternFill>
    </fill>
    <fill>
      <patternFill patternType="solid">
        <fgColor rgb="FF83A729"/>
        <bgColor indexed="64"/>
      </patternFill>
    </fill>
    <fill>
      <patternFill patternType="solid">
        <fgColor theme="0" tint="-0.249977111117893"/>
        <bgColor indexed="64"/>
      </patternFill>
    </fill>
    <fill>
      <patternFill patternType="solid">
        <fgColor theme="0"/>
        <bgColor indexed="64"/>
      </patternFill>
    </fill>
    <fill>
      <patternFill patternType="solid">
        <fgColor rgb="FFFFFF99"/>
        <bgColor indexed="64"/>
      </patternFill>
    </fill>
    <fill>
      <patternFill patternType="solid">
        <fgColor rgb="FF83A729"/>
        <bgColor rgb="FF000000"/>
      </patternFill>
    </fill>
    <fill>
      <patternFill patternType="solid">
        <fgColor rgb="FFB7DEE8"/>
        <bgColor rgb="FF000000"/>
      </patternFill>
    </fill>
    <fill>
      <patternFill patternType="solid">
        <fgColor rgb="FF92D050"/>
        <bgColor indexed="64"/>
      </patternFill>
    </fill>
    <fill>
      <patternFill patternType="solid">
        <fgColor theme="6" tint="0.59999389629810485"/>
        <bgColor indexed="64"/>
      </patternFill>
    </fill>
    <fill>
      <patternFill patternType="solid">
        <fgColor rgb="FFCCFF33"/>
        <bgColor indexed="64"/>
      </patternFill>
    </fill>
    <fill>
      <patternFill patternType="solid">
        <fgColor rgb="FFFFFFFF"/>
        <bgColor indexed="64"/>
      </patternFill>
    </fill>
    <fill>
      <patternFill patternType="solid">
        <fgColor theme="5" tint="0.79998168889431442"/>
        <bgColor indexed="64"/>
      </patternFill>
    </fill>
    <fill>
      <patternFill patternType="solid">
        <fgColor theme="0"/>
        <bgColor rgb="FF000000"/>
      </patternFill>
    </fill>
  </fills>
  <borders count="27">
    <border>
      <left/>
      <right/>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style="thin">
        <color rgb="FF000000"/>
      </left>
      <right style="thin">
        <color rgb="FF000000"/>
      </right>
      <top style="thin">
        <color rgb="FF000000"/>
      </top>
      <bottom style="thin">
        <color rgb="FF000000"/>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s>
  <cellStyleXfs count="43">
    <xf numFmtId="0" fontId="0" fillId="0" borderId="0"/>
    <xf numFmtId="0" fontId="1" fillId="0" borderId="0"/>
    <xf numFmtId="0" fontId="3" fillId="0" borderId="0" applyNumberFormat="0" applyFill="0" applyBorder="0" applyAlignment="0" applyProtection="0"/>
    <xf numFmtId="0" fontId="4" fillId="0" borderId="2" applyNumberFormat="0" applyFill="0" applyAlignment="0" applyProtection="0"/>
    <xf numFmtId="0" fontId="5" fillId="0" borderId="3" applyNumberFormat="0" applyFill="0" applyAlignment="0" applyProtection="0"/>
    <xf numFmtId="0" fontId="6" fillId="0" borderId="4" applyNumberFormat="0" applyFill="0" applyAlignment="0" applyProtection="0"/>
    <xf numFmtId="0" fontId="6" fillId="0" borderId="0" applyNumberFormat="0" applyFill="0" applyBorder="0" applyAlignment="0" applyProtection="0"/>
    <xf numFmtId="0" fontId="7" fillId="2" borderId="0" applyNumberFormat="0" applyBorder="0" applyAlignment="0" applyProtection="0"/>
    <xf numFmtId="0" fontId="8" fillId="3" borderId="0" applyNumberFormat="0" applyBorder="0" applyAlignment="0" applyProtection="0"/>
    <xf numFmtId="0" fontId="9" fillId="4" borderId="0" applyNumberFormat="0" applyBorder="0" applyAlignment="0" applyProtection="0"/>
    <xf numFmtId="0" fontId="10" fillId="5" borderId="5" applyNumberFormat="0" applyAlignment="0" applyProtection="0"/>
    <xf numFmtId="0" fontId="11" fillId="6" borderId="6" applyNumberFormat="0" applyAlignment="0" applyProtection="0"/>
    <xf numFmtId="0" fontId="12" fillId="6" borderId="5" applyNumberFormat="0" applyAlignment="0" applyProtection="0"/>
    <xf numFmtId="0" fontId="13" fillId="0" borderId="7" applyNumberFormat="0" applyFill="0" applyAlignment="0" applyProtection="0"/>
    <xf numFmtId="0" fontId="14" fillId="7" borderId="8" applyNumberFormat="0" applyAlignment="0" applyProtection="0"/>
    <xf numFmtId="0" fontId="15" fillId="0" borderId="0" applyNumberFormat="0" applyFill="0" applyBorder="0" applyAlignment="0" applyProtection="0"/>
    <xf numFmtId="0" fontId="2" fillId="8" borderId="9" applyNumberFormat="0" applyFont="0" applyAlignment="0" applyProtection="0"/>
    <xf numFmtId="0" fontId="16" fillId="0" borderId="0" applyNumberFormat="0" applyFill="0" applyBorder="0" applyAlignment="0" applyProtection="0"/>
    <xf numFmtId="0" fontId="17" fillId="0" borderId="10" applyNumberFormat="0" applyFill="0" applyAlignment="0" applyProtection="0"/>
    <xf numFmtId="0" fontId="18"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18" fillId="12" borderId="0" applyNumberFormat="0" applyBorder="0" applyAlignment="0" applyProtection="0"/>
    <xf numFmtId="0" fontId="18"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18" fillId="24" borderId="0" applyNumberFormat="0" applyBorder="0" applyAlignment="0" applyProtection="0"/>
    <xf numFmtId="0" fontId="18"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18" fillId="28" borderId="0" applyNumberFormat="0" applyBorder="0" applyAlignment="0" applyProtection="0"/>
    <xf numFmtId="0" fontId="18"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8" fillId="32" borderId="0" applyNumberFormat="0" applyBorder="0" applyAlignment="0" applyProtection="0"/>
  </cellStyleXfs>
  <cellXfs count="237">
    <xf numFmtId="0" fontId="0" fillId="0" borderId="0" xfId="0"/>
    <xf numFmtId="0" fontId="24" fillId="0" borderId="0" xfId="0" applyFont="1" applyAlignment="1">
      <alignment horizontal="left" vertical="center"/>
    </xf>
    <xf numFmtId="0" fontId="24" fillId="36" borderId="1" xfId="0" applyFont="1" applyFill="1" applyBorder="1" applyAlignment="1">
      <alignment horizontal="left" vertical="center" wrapText="1"/>
    </xf>
    <xf numFmtId="0" fontId="2" fillId="0" borderId="0" xfId="0" applyFont="1" applyAlignment="1">
      <alignment horizontal="left" vertical="center"/>
    </xf>
    <xf numFmtId="0" fontId="24" fillId="0" borderId="0" xfId="0" applyFont="1" applyAlignment="1">
      <alignment horizontal="left" vertical="center" wrapText="1"/>
    </xf>
    <xf numFmtId="0" fontId="26" fillId="0" borderId="0" xfId="0" applyFont="1" applyAlignment="1">
      <alignment horizontal="left" vertical="center"/>
    </xf>
    <xf numFmtId="4" fontId="2" fillId="0" borderId="0" xfId="0" applyNumberFormat="1" applyFont="1" applyAlignment="1">
      <alignment horizontal="left" vertical="center"/>
    </xf>
    <xf numFmtId="4" fontId="24" fillId="0" borderId="0" xfId="0" applyNumberFormat="1" applyFont="1" applyAlignment="1">
      <alignment horizontal="right" vertical="center"/>
    </xf>
    <xf numFmtId="4" fontId="2" fillId="0" borderId="0" xfId="0" applyNumberFormat="1" applyFont="1" applyAlignment="1">
      <alignment horizontal="right" vertical="center"/>
    </xf>
    <xf numFmtId="0" fontId="27" fillId="0" borderId="0" xfId="0" applyFont="1" applyAlignment="1">
      <alignment horizontal="right" vertical="center"/>
    </xf>
    <xf numFmtId="4" fontId="24" fillId="0" borderId="0" xfId="0" applyNumberFormat="1" applyFont="1" applyAlignment="1">
      <alignment horizontal="left" vertical="center"/>
    </xf>
    <xf numFmtId="4" fontId="24" fillId="0" borderId="0" xfId="0" applyNumberFormat="1" applyFont="1" applyAlignment="1">
      <alignment horizontal="left" vertical="center" wrapText="1"/>
    </xf>
    <xf numFmtId="4" fontId="19" fillId="33" borderId="1" xfId="1" applyNumberFormat="1" applyFont="1" applyFill="1" applyBorder="1" applyAlignment="1">
      <alignment horizontal="right" vertical="center" wrapText="1"/>
    </xf>
    <xf numFmtId="4" fontId="24" fillId="0" borderId="1" xfId="0" applyNumberFormat="1" applyFont="1" applyBorder="1" applyAlignment="1">
      <alignment horizontal="right" vertical="center"/>
    </xf>
    <xf numFmtId="0" fontId="23" fillId="0" borderId="0" xfId="0" applyFont="1" applyAlignment="1">
      <alignment horizontal="right" vertical="center"/>
    </xf>
    <xf numFmtId="0" fontId="20" fillId="0" borderId="0" xfId="0" applyFont="1" applyAlignment="1">
      <alignment horizontal="left" vertical="center" wrapText="1"/>
    </xf>
    <xf numFmtId="0" fontId="19" fillId="35" borderId="1" xfId="1" applyFont="1" applyFill="1" applyBorder="1" applyAlignment="1">
      <alignment horizontal="right" vertical="center" wrapText="1"/>
    </xf>
    <xf numFmtId="0" fontId="20" fillId="0" borderId="0" xfId="0" applyFont="1" applyAlignment="1">
      <alignment horizontal="left" vertical="center"/>
    </xf>
    <xf numFmtId="0" fontId="20" fillId="0" borderId="0" xfId="0" applyFont="1" applyAlignment="1">
      <alignment horizontal="right" vertical="center" wrapText="1"/>
    </xf>
    <xf numFmtId="0" fontId="19" fillId="35" borderId="14" xfId="1" applyFont="1" applyFill="1" applyBorder="1" applyAlignment="1">
      <alignment horizontal="right" vertical="center" wrapText="1"/>
    </xf>
    <xf numFmtId="0" fontId="0" fillId="0" borderId="0" xfId="0" applyAlignment="1">
      <alignment horizontal="center" vertical="center" wrapText="1"/>
    </xf>
    <xf numFmtId="0" fontId="24" fillId="0" borderId="0" xfId="0" applyFont="1"/>
    <xf numFmtId="0" fontId="0" fillId="0" borderId="0" xfId="0" applyAlignment="1">
      <alignment horizontal="left" vertical="center" wrapText="1"/>
    </xf>
    <xf numFmtId="0" fontId="0" fillId="0" borderId="0" xfId="0" applyAlignment="1">
      <alignment horizontal="left" vertical="top" wrapText="1"/>
    </xf>
    <xf numFmtId="0" fontId="2" fillId="0" borderId="0" xfId="0" applyFont="1" applyAlignment="1">
      <alignment horizontal="left" vertical="center" wrapText="1"/>
    </xf>
    <xf numFmtId="0" fontId="24" fillId="0" borderId="1" xfId="0" applyFont="1" applyBorder="1" applyAlignment="1">
      <alignment horizontal="left" vertical="center"/>
    </xf>
    <xf numFmtId="0" fontId="24" fillId="0" borderId="1" xfId="0" applyFont="1" applyBorder="1"/>
    <xf numFmtId="4" fontId="24" fillId="0" borderId="1" xfId="0" applyNumberFormat="1" applyFont="1" applyBorder="1"/>
    <xf numFmtId="4" fontId="33" fillId="0" borderId="0" xfId="0" applyNumberFormat="1" applyFont="1" applyAlignment="1">
      <alignment horizontal="left" vertical="center"/>
    </xf>
    <xf numFmtId="4" fontId="21" fillId="33" borderId="14" xfId="0" applyNumberFormat="1" applyFont="1" applyFill="1" applyBorder="1" applyAlignment="1">
      <alignment horizontal="right" vertical="center" wrapText="1"/>
    </xf>
    <xf numFmtId="4" fontId="34" fillId="0" borderId="1" xfId="0" applyNumberFormat="1" applyFont="1" applyBorder="1"/>
    <xf numFmtId="0" fontId="34" fillId="0" borderId="1" xfId="0" applyFont="1" applyBorder="1" applyAlignment="1">
      <alignment horizontal="center"/>
    </xf>
    <xf numFmtId="4" fontId="34" fillId="0" borderId="1" xfId="0" applyNumberFormat="1" applyFont="1" applyBorder="1" applyAlignment="1">
      <alignment horizontal="right" vertical="center"/>
    </xf>
    <xf numFmtId="0" fontId="21" fillId="33" borderId="14" xfId="0" applyFont="1" applyFill="1" applyBorder="1" applyAlignment="1">
      <alignment horizontal="center" vertical="center" wrapText="1"/>
    </xf>
    <xf numFmtId="0" fontId="31" fillId="34" borderId="1" xfId="1" applyFont="1" applyFill="1" applyBorder="1" applyAlignment="1">
      <alignment horizontal="left" vertical="top" wrapText="1"/>
    </xf>
    <xf numFmtId="0" fontId="25" fillId="34" borderId="15" xfId="1" applyFont="1" applyFill="1" applyBorder="1" applyAlignment="1">
      <alignment horizontal="left" vertical="top" wrapText="1"/>
    </xf>
    <xf numFmtId="4" fontId="25" fillId="34" borderId="15" xfId="1" applyNumberFormat="1" applyFont="1" applyFill="1" applyBorder="1" applyAlignment="1">
      <alignment horizontal="left" vertical="top" wrapText="1"/>
    </xf>
    <xf numFmtId="0" fontId="25" fillId="34" borderId="1" xfId="1" applyFont="1" applyFill="1" applyBorder="1" applyAlignment="1">
      <alignment horizontal="left" vertical="top" wrapText="1"/>
    </xf>
    <xf numFmtId="0" fontId="36" fillId="0" borderId="0" xfId="0" applyFont="1" applyAlignment="1">
      <alignment horizontal="left" vertical="center"/>
    </xf>
    <xf numFmtId="4" fontId="36" fillId="0" borderId="0" xfId="0" applyNumberFormat="1" applyFont="1" applyAlignment="1">
      <alignment horizontal="right" vertical="center"/>
    </xf>
    <xf numFmtId="4" fontId="2" fillId="0" borderId="0" xfId="0" applyNumberFormat="1" applyFont="1" applyAlignment="1">
      <alignment horizontal="right" vertical="center" wrapText="1"/>
    </xf>
    <xf numFmtId="0" fontId="24" fillId="0" borderId="0" xfId="0" applyFont="1" applyAlignment="1">
      <alignment vertical="center" wrapText="1"/>
    </xf>
    <xf numFmtId="0" fontId="2" fillId="0" borderId="0" xfId="0" applyFont="1" applyAlignment="1">
      <alignment vertical="center"/>
    </xf>
    <xf numFmtId="0" fontId="2" fillId="0" borderId="0" xfId="0" applyFont="1" applyAlignment="1">
      <alignment vertical="center" wrapText="1"/>
    </xf>
    <xf numFmtId="0" fontId="26" fillId="0" borderId="0" xfId="0" applyFont="1" applyAlignment="1">
      <alignment horizontal="left" vertical="center" wrapText="1"/>
    </xf>
    <xf numFmtId="0" fontId="25" fillId="34" borderId="15" xfId="1" applyFont="1" applyFill="1" applyBorder="1" applyAlignment="1">
      <alignment vertical="top" wrapText="1"/>
    </xf>
    <xf numFmtId="4" fontId="28" fillId="0" borderId="0" xfId="0" applyNumberFormat="1" applyFont="1" applyAlignment="1">
      <alignment vertical="center"/>
    </xf>
    <xf numFmtId="0" fontId="28" fillId="0" borderId="0" xfId="0" applyFont="1" applyAlignment="1">
      <alignment vertical="center"/>
    </xf>
    <xf numFmtId="4" fontId="19" fillId="33" borderId="14" xfId="1" applyNumberFormat="1" applyFont="1" applyFill="1" applyBorder="1" applyAlignment="1">
      <alignment horizontal="right" vertical="center" wrapText="1"/>
    </xf>
    <xf numFmtId="164" fontId="25" fillId="34" borderId="15" xfId="1" applyNumberFormat="1" applyFont="1" applyFill="1" applyBorder="1" applyAlignment="1">
      <alignment horizontal="left" vertical="top" wrapText="1"/>
    </xf>
    <xf numFmtId="164" fontId="24" fillId="0" borderId="0" xfId="0" applyNumberFormat="1" applyFont="1" applyAlignment="1">
      <alignment horizontal="right" vertical="center" wrapText="1"/>
    </xf>
    <xf numFmtId="164" fontId="27" fillId="0" borderId="0" xfId="0" applyNumberFormat="1" applyFont="1" applyAlignment="1">
      <alignment horizontal="right" vertical="center"/>
    </xf>
    <xf numFmtId="164" fontId="2" fillId="0" borderId="0" xfId="0" applyNumberFormat="1" applyFont="1" applyAlignment="1">
      <alignment horizontal="left" vertical="center"/>
    </xf>
    <xf numFmtId="164" fontId="28" fillId="0" borderId="0" xfId="0" applyNumberFormat="1" applyFont="1" applyAlignment="1">
      <alignment horizontal="right" vertical="center"/>
    </xf>
    <xf numFmtId="164" fontId="29" fillId="0" borderId="0" xfId="0" applyNumberFormat="1" applyFont="1" applyAlignment="1">
      <alignment horizontal="right" vertical="center"/>
    </xf>
    <xf numFmtId="164" fontId="24" fillId="0" borderId="0" xfId="0" applyNumberFormat="1" applyFont="1" applyAlignment="1">
      <alignment horizontal="left" vertical="center" wrapText="1"/>
    </xf>
    <xf numFmtId="164" fontId="2" fillId="0" borderId="0" xfId="0" applyNumberFormat="1" applyFont="1" applyAlignment="1">
      <alignment horizontal="left" vertical="center" wrapText="1"/>
    </xf>
    <xf numFmtId="164" fontId="2" fillId="0" borderId="0" xfId="0" applyNumberFormat="1" applyFont="1" applyAlignment="1">
      <alignment horizontal="right" vertical="center" wrapText="1"/>
    </xf>
    <xf numFmtId="164" fontId="27" fillId="0" borderId="0" xfId="0" applyNumberFormat="1" applyFont="1" applyAlignment="1">
      <alignment horizontal="right" vertical="center" wrapText="1"/>
    </xf>
    <xf numFmtId="0" fontId="19" fillId="33" borderId="14" xfId="1" applyFont="1" applyFill="1" applyBorder="1" applyAlignment="1">
      <alignment horizontal="center" vertical="center" wrapText="1"/>
    </xf>
    <xf numFmtId="0" fontId="24" fillId="36" borderId="0" xfId="0" applyFont="1" applyFill="1" applyAlignment="1">
      <alignment horizontal="left" vertical="center" wrapText="1"/>
    </xf>
    <xf numFmtId="4" fontId="24" fillId="0" borderId="0" xfId="0" applyNumberFormat="1" applyFont="1"/>
    <xf numFmtId="0" fontId="24" fillId="36" borderId="0" xfId="0" applyFont="1" applyFill="1" applyAlignment="1">
      <alignment horizontal="left" vertical="center"/>
    </xf>
    <xf numFmtId="0" fontId="30" fillId="35" borderId="15" xfId="1" applyFont="1" applyFill="1" applyBorder="1" applyAlignment="1">
      <alignment horizontal="right" vertical="center" wrapText="1"/>
    </xf>
    <xf numFmtId="0" fontId="19" fillId="33" borderId="1" xfId="1" applyFont="1" applyFill="1" applyBorder="1" applyAlignment="1">
      <alignment horizontal="left" vertical="center" wrapText="1"/>
    </xf>
    <xf numFmtId="4" fontId="24" fillId="36" borderId="0" xfId="0" applyNumberFormat="1" applyFont="1" applyFill="1" applyAlignment="1">
      <alignment horizontal="left" vertical="center"/>
    </xf>
    <xf numFmtId="3" fontId="25" fillId="34" borderId="15" xfId="1" applyNumberFormat="1" applyFont="1" applyFill="1" applyBorder="1" applyAlignment="1">
      <alignment horizontal="left" vertical="top" wrapText="1"/>
    </xf>
    <xf numFmtId="3" fontId="19" fillId="33" borderId="14" xfId="1" applyNumberFormat="1" applyFont="1" applyFill="1" applyBorder="1" applyAlignment="1">
      <alignment horizontal="right" vertical="center" wrapText="1"/>
    </xf>
    <xf numFmtId="3" fontId="36" fillId="0" borderId="0" xfId="0" applyNumberFormat="1" applyFont="1" applyAlignment="1">
      <alignment horizontal="right" vertical="center"/>
    </xf>
    <xf numFmtId="3" fontId="26" fillId="0" borderId="0" xfId="0" applyNumberFormat="1" applyFont="1" applyAlignment="1">
      <alignment horizontal="right" vertical="center"/>
    </xf>
    <xf numFmtId="3" fontId="24" fillId="0" borderId="0" xfId="0" applyNumberFormat="1" applyFont="1" applyAlignment="1">
      <alignment horizontal="right" vertical="center" wrapText="1"/>
    </xf>
    <xf numFmtId="3" fontId="2" fillId="0" borderId="0" xfId="0" applyNumberFormat="1" applyFont="1" applyAlignment="1">
      <alignment horizontal="right" vertical="center" wrapText="1"/>
    </xf>
    <xf numFmtId="3" fontId="2" fillId="0" borderId="0" xfId="0" applyNumberFormat="1" applyFont="1" applyAlignment="1">
      <alignment horizontal="right" vertical="center"/>
    </xf>
    <xf numFmtId="3" fontId="21" fillId="33" borderId="14" xfId="0" applyNumberFormat="1" applyFont="1" applyFill="1" applyBorder="1" applyAlignment="1">
      <alignment horizontal="right" vertical="center" wrapText="1"/>
    </xf>
    <xf numFmtId="3" fontId="24" fillId="0" borderId="0" xfId="0" applyNumberFormat="1" applyFont="1" applyAlignment="1">
      <alignment horizontal="right" vertical="center"/>
    </xf>
    <xf numFmtId="3" fontId="23" fillId="0" borderId="0" xfId="0" applyNumberFormat="1" applyFont="1" applyAlignment="1">
      <alignment horizontal="right" vertical="center"/>
    </xf>
    <xf numFmtId="3" fontId="27" fillId="0" borderId="0" xfId="0" applyNumberFormat="1" applyFont="1" applyAlignment="1">
      <alignment horizontal="right" vertical="center"/>
    </xf>
    <xf numFmtId="4" fontId="34" fillId="0" borderId="0" xfId="0" applyNumberFormat="1" applyFont="1"/>
    <xf numFmtId="4" fontId="34" fillId="0" borderId="0" xfId="0" applyNumberFormat="1" applyFont="1" applyAlignment="1">
      <alignment horizontal="right" vertical="center"/>
    </xf>
    <xf numFmtId="0" fontId="34" fillId="0" borderId="1" xfId="0" applyFont="1" applyBorder="1"/>
    <xf numFmtId="0" fontId="0" fillId="0" borderId="0" xfId="0" applyAlignment="1">
      <alignment vertical="center"/>
    </xf>
    <xf numFmtId="4" fontId="0" fillId="0" borderId="0" xfId="0" applyNumberFormat="1" applyAlignment="1">
      <alignment horizontal="left"/>
    </xf>
    <xf numFmtId="0" fontId="37" fillId="38" borderId="1" xfId="0" applyFont="1" applyFill="1" applyBorder="1" applyAlignment="1">
      <alignment horizontal="left" vertical="top" wrapText="1"/>
    </xf>
    <xf numFmtId="0" fontId="37" fillId="38" borderId="1" xfId="0" applyFont="1" applyFill="1" applyBorder="1" applyAlignment="1">
      <alignment horizontal="right" vertical="top" wrapText="1"/>
    </xf>
    <xf numFmtId="0" fontId="35" fillId="0" borderId="0" xfId="0" applyFont="1"/>
    <xf numFmtId="0" fontId="35" fillId="0" borderId="1" xfId="0" applyFont="1" applyBorder="1"/>
    <xf numFmtId="4" fontId="35" fillId="0" borderId="1" xfId="0" applyNumberFormat="1" applyFont="1" applyBorder="1"/>
    <xf numFmtId="0" fontId="38" fillId="39" borderId="1" xfId="0" applyFont="1" applyFill="1" applyBorder="1"/>
    <xf numFmtId="4" fontId="38" fillId="39" borderId="1" xfId="0" applyNumberFormat="1" applyFont="1" applyFill="1" applyBorder="1"/>
    <xf numFmtId="0" fontId="38" fillId="39" borderId="1" xfId="0" applyFont="1" applyFill="1" applyBorder="1" applyAlignment="1">
      <alignment horizontal="left"/>
    </xf>
    <xf numFmtId="0" fontId="37" fillId="38" borderId="1" xfId="0" applyFont="1" applyFill="1" applyBorder="1" applyAlignment="1">
      <alignment horizontal="left" vertical="top"/>
    </xf>
    <xf numFmtId="0" fontId="39" fillId="0" borderId="0" xfId="0" applyFont="1"/>
    <xf numFmtId="4" fontId="0" fillId="0" borderId="0" xfId="0" applyNumberFormat="1"/>
    <xf numFmtId="4" fontId="31" fillId="34" borderId="1" xfId="1" applyNumberFormat="1" applyFont="1" applyFill="1" applyBorder="1" applyAlignment="1">
      <alignment horizontal="left" vertical="top" wrapText="1"/>
    </xf>
    <xf numFmtId="0" fontId="34" fillId="40" borderId="13" xfId="0" applyFont="1" applyFill="1" applyBorder="1" applyAlignment="1">
      <alignment horizontal="center"/>
    </xf>
    <xf numFmtId="14" fontId="31" fillId="34" borderId="1" xfId="1" applyNumberFormat="1" applyFont="1" applyFill="1" applyBorder="1" applyAlignment="1">
      <alignment horizontal="left" vertical="top" wrapText="1"/>
    </xf>
    <xf numFmtId="14" fontId="0" fillId="0" borderId="0" xfId="0" applyNumberFormat="1"/>
    <xf numFmtId="0" fontId="2" fillId="0" borderId="0" xfId="0" applyFont="1" applyAlignment="1">
      <alignment horizontal="center" vertical="center" wrapText="1"/>
    </xf>
    <xf numFmtId="4" fontId="21" fillId="33" borderId="1" xfId="0" applyNumberFormat="1" applyFont="1" applyFill="1" applyBorder="1" applyAlignment="1" applyProtection="1">
      <alignment horizontal="right" vertical="center" wrapText="1"/>
      <protection locked="0"/>
    </xf>
    <xf numFmtId="4" fontId="25" fillId="34" borderId="1" xfId="1" applyNumberFormat="1" applyFont="1" applyFill="1" applyBorder="1" applyAlignment="1">
      <alignment vertical="top" wrapText="1"/>
    </xf>
    <xf numFmtId="4" fontId="19" fillId="35" borderId="1" xfId="1" applyNumberFormat="1" applyFont="1" applyFill="1" applyBorder="1" applyAlignment="1">
      <alignment vertical="center"/>
    </xf>
    <xf numFmtId="4" fontId="19" fillId="35" borderId="14" xfId="1" applyNumberFormat="1" applyFont="1" applyFill="1" applyBorder="1" applyAlignment="1">
      <alignment vertical="center"/>
    </xf>
    <xf numFmtId="4" fontId="19" fillId="33" borderId="1" xfId="1" applyNumberFormat="1" applyFont="1" applyFill="1" applyBorder="1" applyAlignment="1">
      <alignment vertical="center"/>
    </xf>
    <xf numFmtId="4" fontId="2" fillId="0" borderId="0" xfId="0" applyNumberFormat="1" applyFont="1" applyAlignment="1">
      <alignment vertical="center"/>
    </xf>
    <xf numFmtId="0" fontId="42" fillId="0" borderId="0" xfId="0" applyFont="1" applyAlignment="1">
      <alignment vertical="center"/>
    </xf>
    <xf numFmtId="4" fontId="40" fillId="0" borderId="0" xfId="0" applyNumberFormat="1" applyFont="1" applyAlignment="1">
      <alignment vertical="center"/>
    </xf>
    <xf numFmtId="4" fontId="35" fillId="0" borderId="0" xfId="0" applyNumberFormat="1" applyFont="1"/>
    <xf numFmtId="0" fontId="25" fillId="34" borderId="1" xfId="1" applyFont="1" applyFill="1" applyBorder="1" applyAlignment="1">
      <alignment horizontal="right" vertical="top" wrapText="1"/>
    </xf>
    <xf numFmtId="0" fontId="24" fillId="0" borderId="0" xfId="0" applyFont="1" applyAlignment="1">
      <alignment horizontal="right"/>
    </xf>
    <xf numFmtId="0" fontId="24" fillId="36" borderId="1" xfId="0" applyFont="1" applyFill="1" applyBorder="1" applyAlignment="1">
      <alignment horizontal="left" vertical="center"/>
    </xf>
    <xf numFmtId="0" fontId="24" fillId="0" borderId="1" xfId="0" applyFont="1" applyBorder="1" applyAlignment="1">
      <alignment horizontal="left" vertical="center" wrapText="1"/>
    </xf>
    <xf numFmtId="0" fontId="28" fillId="36" borderId="1" xfId="0" applyFont="1" applyFill="1" applyBorder="1" applyAlignment="1">
      <alignment horizontal="left" vertical="center" wrapText="1"/>
    </xf>
    <xf numFmtId="0" fontId="28" fillId="36" borderId="1" xfId="0" applyFont="1" applyFill="1" applyBorder="1" applyAlignment="1">
      <alignment horizontal="left" vertical="center"/>
    </xf>
    <xf numFmtId="0" fontId="28" fillId="0" borderId="1" xfId="0" applyFont="1" applyBorder="1" applyAlignment="1">
      <alignment horizontal="left" vertical="center" wrapText="1"/>
    </xf>
    <xf numFmtId="0" fontId="28" fillId="36" borderId="0" xfId="0" applyFont="1" applyFill="1" applyAlignment="1">
      <alignment horizontal="left" vertical="center"/>
    </xf>
    <xf numFmtId="4" fontId="24" fillId="0" borderId="1" xfId="0" applyNumberFormat="1" applyFont="1" applyBorder="1" applyAlignment="1">
      <alignment horizontal="right" vertical="center" wrapText="1"/>
    </xf>
    <xf numFmtId="0" fontId="24" fillId="43" borderId="1" xfId="0" applyFont="1" applyFill="1" applyBorder="1" applyAlignment="1">
      <alignment horizontal="left" vertical="center" wrapText="1"/>
    </xf>
    <xf numFmtId="0" fontId="24" fillId="0" borderId="0" xfId="0" applyFont="1" applyAlignment="1">
      <alignment horizontal="left" wrapText="1"/>
    </xf>
    <xf numFmtId="4" fontId="42" fillId="0" borderId="0" xfId="0" applyNumberFormat="1" applyFont="1" applyAlignment="1">
      <alignment vertical="center"/>
    </xf>
    <xf numFmtId="0" fontId="28" fillId="0" borderId="0" xfId="0" applyFont="1" applyAlignment="1">
      <alignment horizontal="left" vertical="center"/>
    </xf>
    <xf numFmtId="0" fontId="43" fillId="0" borderId="1" xfId="0" applyFont="1" applyBorder="1" applyAlignment="1">
      <alignment horizontal="left" vertical="center" wrapText="1"/>
    </xf>
    <xf numFmtId="0" fontId="24" fillId="0" borderId="0" xfId="0" applyFont="1" applyAlignment="1">
      <alignment vertical="center"/>
    </xf>
    <xf numFmtId="164" fontId="24" fillId="0" borderId="0" xfId="0" applyNumberFormat="1" applyFont="1" applyAlignment="1">
      <alignment horizontal="right" vertical="center"/>
    </xf>
    <xf numFmtId="0" fontId="32" fillId="0" borderId="0" xfId="0" applyFont="1" applyAlignment="1">
      <alignment vertical="center" wrapText="1"/>
    </xf>
    <xf numFmtId="0" fontId="32" fillId="0" borderId="12" xfId="0" applyFont="1" applyBorder="1" applyAlignment="1">
      <alignment vertical="center" wrapText="1"/>
    </xf>
    <xf numFmtId="0" fontId="39" fillId="0" borderId="19" xfId="0" applyFont="1" applyBorder="1"/>
    <xf numFmtId="0" fontId="27" fillId="0" borderId="19" xfId="0" applyFont="1" applyBorder="1"/>
    <xf numFmtId="4" fontId="27" fillId="0" borderId="19" xfId="0" applyNumberFormat="1" applyFont="1" applyBorder="1"/>
    <xf numFmtId="14" fontId="27" fillId="0" borderId="19" xfId="0" applyNumberFormat="1" applyFont="1" applyBorder="1"/>
    <xf numFmtId="4" fontId="39" fillId="0" borderId="19" xfId="0" applyNumberFormat="1" applyFont="1" applyBorder="1"/>
    <xf numFmtId="0" fontId="34" fillId="40" borderId="11" xfId="0" applyFont="1" applyFill="1" applyBorder="1" applyAlignment="1">
      <alignment horizontal="center" vertical="center"/>
    </xf>
    <xf numFmtId="3" fontId="2" fillId="0" borderId="0" xfId="0" applyNumberFormat="1" applyFont="1" applyAlignment="1">
      <alignment vertical="center"/>
    </xf>
    <xf numFmtId="0" fontId="27" fillId="0" borderId="0" xfId="0" applyFont="1" applyAlignment="1">
      <alignment horizontal="left" vertical="center"/>
    </xf>
    <xf numFmtId="0" fontId="35" fillId="0" borderId="1" xfId="0" quotePrefix="1" applyFont="1" applyBorder="1"/>
    <xf numFmtId="14" fontId="24" fillId="0" borderId="1" xfId="0" applyNumberFormat="1" applyFont="1" applyBorder="1" applyAlignment="1">
      <alignment horizontal="right" vertical="center" wrapText="1"/>
    </xf>
    <xf numFmtId="0" fontId="23" fillId="0" borderId="0" xfId="0" applyFont="1" applyAlignment="1">
      <alignment horizontal="left" vertical="center" wrapText="1"/>
    </xf>
    <xf numFmtId="0" fontId="23" fillId="0" borderId="1" xfId="1" applyFont="1" applyBorder="1" applyAlignment="1">
      <alignment horizontal="left" vertical="center" wrapText="1"/>
    </xf>
    <xf numFmtId="14" fontId="19" fillId="35" borderId="14" xfId="1" applyNumberFormat="1" applyFont="1" applyFill="1" applyBorder="1" applyAlignment="1">
      <alignment horizontal="right" vertical="center" wrapText="1"/>
    </xf>
    <xf numFmtId="0" fontId="35" fillId="0" borderId="1" xfId="0" applyFont="1" applyBorder="1" applyAlignment="1">
      <alignment horizontal="left" vertical="center" wrapText="1"/>
    </xf>
    <xf numFmtId="0" fontId="23" fillId="37" borderId="1" xfId="1" applyFont="1" applyFill="1" applyBorder="1" applyAlignment="1">
      <alignment horizontal="right" vertical="center" wrapText="1"/>
    </xf>
    <xf numFmtId="14" fontId="24" fillId="37" borderId="1" xfId="0" applyNumberFormat="1" applyFont="1" applyFill="1" applyBorder="1" applyAlignment="1">
      <alignment horizontal="right" vertical="center" wrapText="1"/>
    </xf>
    <xf numFmtId="4" fontId="23" fillId="37" borderId="0" xfId="0" applyNumberFormat="1" applyFont="1" applyFill="1" applyAlignment="1">
      <alignment horizontal="right" vertical="center"/>
    </xf>
    <xf numFmtId="4" fontId="23" fillId="37" borderId="1" xfId="0" applyNumberFormat="1" applyFont="1" applyFill="1" applyBorder="1" applyAlignment="1">
      <alignment horizontal="right" vertical="center"/>
    </xf>
    <xf numFmtId="0" fontId="23" fillId="37" borderId="1" xfId="0" applyFont="1" applyFill="1" applyBorder="1" applyAlignment="1">
      <alignment horizontal="right" vertical="center" wrapText="1"/>
    </xf>
    <xf numFmtId="4" fontId="24" fillId="44" borderId="1" xfId="0" applyNumberFormat="1" applyFont="1" applyFill="1" applyBorder="1" applyAlignment="1">
      <alignment horizontal="right" vertical="center"/>
    </xf>
    <xf numFmtId="0" fontId="28" fillId="36" borderId="15" xfId="0" applyFont="1" applyFill="1" applyBorder="1" applyAlignment="1">
      <alignment horizontal="left" vertical="center" wrapText="1"/>
    </xf>
    <xf numFmtId="0" fontId="28" fillId="0" borderId="15" xfId="0" applyFont="1" applyBorder="1" applyAlignment="1">
      <alignment horizontal="left" vertical="center" wrapText="1"/>
    </xf>
    <xf numFmtId="0" fontId="23" fillId="37" borderId="15" xfId="0" applyFont="1" applyFill="1" applyBorder="1" applyAlignment="1">
      <alignment horizontal="right" vertical="center" wrapText="1"/>
    </xf>
    <xf numFmtId="4" fontId="23" fillId="37" borderId="15" xfId="0" applyNumberFormat="1" applyFont="1" applyFill="1" applyBorder="1" applyAlignment="1">
      <alignment horizontal="right" vertical="center"/>
    </xf>
    <xf numFmtId="0" fontId="23" fillId="45" borderId="1" xfId="0" applyFont="1" applyFill="1" applyBorder="1" applyAlignment="1">
      <alignment horizontal="left" vertical="center" wrapText="1"/>
    </xf>
    <xf numFmtId="0" fontId="28" fillId="0" borderId="1" xfId="0" applyFont="1" applyBorder="1" applyAlignment="1">
      <alignment horizontal="left" vertical="center"/>
    </xf>
    <xf numFmtId="0" fontId="23" fillId="44" borderId="1" xfId="0" applyFont="1" applyFill="1" applyBorder="1" applyAlignment="1">
      <alignment horizontal="right" vertical="center" wrapText="1"/>
    </xf>
    <xf numFmtId="14" fontId="24" fillId="44" borderId="1" xfId="0" applyNumberFormat="1" applyFont="1" applyFill="1" applyBorder="1" applyAlignment="1">
      <alignment horizontal="right" vertical="center" wrapText="1"/>
    </xf>
    <xf numFmtId="14" fontId="23" fillId="42" borderId="1" xfId="0" applyNumberFormat="1" applyFont="1" applyFill="1" applyBorder="1" applyAlignment="1">
      <alignment horizontal="right" vertical="center" wrapText="1"/>
    </xf>
    <xf numFmtId="4" fontId="23" fillId="42" borderId="0" xfId="0" applyNumberFormat="1" applyFont="1" applyFill="1" applyAlignment="1">
      <alignment horizontal="right" vertical="center"/>
    </xf>
    <xf numFmtId="4" fontId="23" fillId="41" borderId="1" xfId="0" applyNumberFormat="1" applyFont="1" applyFill="1" applyBorder="1" applyAlignment="1">
      <alignment horizontal="right" vertical="center"/>
    </xf>
    <xf numFmtId="0" fontId="28" fillId="0" borderId="15" xfId="0" applyFont="1" applyBorder="1" applyAlignment="1">
      <alignment horizontal="left" vertical="center"/>
    </xf>
    <xf numFmtId="0" fontId="23" fillId="0" borderId="1" xfId="0" applyFont="1" applyBorder="1" applyAlignment="1">
      <alignment horizontal="left" vertical="center" wrapText="1"/>
    </xf>
    <xf numFmtId="0" fontId="23" fillId="41" borderId="1" xfId="0" applyFont="1" applyFill="1" applyBorder="1" applyAlignment="1">
      <alignment horizontal="right" vertical="center" wrapText="1"/>
    </xf>
    <xf numFmtId="4" fontId="28" fillId="36" borderId="1" xfId="0" applyNumberFormat="1" applyFont="1" applyFill="1" applyBorder="1" applyAlignment="1">
      <alignment horizontal="right" vertical="center"/>
    </xf>
    <xf numFmtId="14" fontId="23" fillId="37" borderId="1" xfId="0" applyNumberFormat="1" applyFont="1" applyFill="1" applyBorder="1" applyAlignment="1">
      <alignment horizontal="right" vertical="center" wrapText="1"/>
    </xf>
    <xf numFmtId="4" fontId="23" fillId="42" borderId="1" xfId="0" applyNumberFormat="1" applyFont="1" applyFill="1" applyBorder="1" applyAlignment="1">
      <alignment horizontal="right" vertical="center"/>
    </xf>
    <xf numFmtId="14" fontId="23" fillId="42" borderId="1" xfId="1" applyNumberFormat="1" applyFont="1" applyFill="1" applyBorder="1" applyAlignment="1">
      <alignment horizontal="right" vertical="center" wrapText="1"/>
    </xf>
    <xf numFmtId="14" fontId="24" fillId="42" borderId="1" xfId="0" applyNumberFormat="1" applyFont="1" applyFill="1" applyBorder="1" applyAlignment="1">
      <alignment horizontal="right" vertical="center" wrapText="1"/>
    </xf>
    <xf numFmtId="14" fontId="23" fillId="42" borderId="15" xfId="0" applyNumberFormat="1" applyFont="1" applyFill="1" applyBorder="1" applyAlignment="1">
      <alignment horizontal="right" vertical="center" wrapText="1"/>
    </xf>
    <xf numFmtId="2" fontId="24" fillId="36" borderId="1" xfId="0" applyNumberFormat="1" applyFont="1" applyFill="1" applyBorder="1" applyAlignment="1">
      <alignment horizontal="left" vertical="center" wrapText="1"/>
    </xf>
    <xf numFmtId="14" fontId="28" fillId="0" borderId="1" xfId="0" applyNumberFormat="1" applyFont="1" applyBorder="1" applyAlignment="1">
      <alignment horizontal="right" vertical="center" wrapText="1"/>
    </xf>
    <xf numFmtId="0" fontId="23" fillId="0" borderId="15" xfId="1" applyFont="1" applyBorder="1" applyAlignment="1">
      <alignment horizontal="left" vertical="center" wrapText="1"/>
    </xf>
    <xf numFmtId="4" fontId="23" fillId="0" borderId="15" xfId="1" applyNumberFormat="1" applyFont="1" applyBorder="1" applyAlignment="1">
      <alignment horizontal="right" vertical="center" wrapText="1"/>
    </xf>
    <xf numFmtId="14" fontId="23" fillId="0" borderId="15" xfId="1" applyNumberFormat="1" applyFont="1" applyBorder="1" applyAlignment="1">
      <alignment horizontal="right" vertical="center" wrapText="1"/>
    </xf>
    <xf numFmtId="0" fontId="24" fillId="0" borderId="1" xfId="0" applyFont="1" applyBorder="1" applyAlignment="1">
      <alignment vertical="center" wrapText="1"/>
    </xf>
    <xf numFmtId="4" fontId="23" fillId="0" borderId="1" xfId="1" applyNumberFormat="1" applyFont="1" applyBorder="1" applyAlignment="1">
      <alignment horizontal="right" vertical="center" wrapText="1"/>
    </xf>
    <xf numFmtId="0" fontId="28" fillId="0" borderId="0" xfId="0" applyFont="1" applyAlignment="1">
      <alignment horizontal="center" vertical="center"/>
    </xf>
    <xf numFmtId="0" fontId="29" fillId="36" borderId="1" xfId="0" applyFont="1" applyFill="1" applyBorder="1" applyAlignment="1">
      <alignment horizontal="left" vertical="center" wrapText="1"/>
    </xf>
    <xf numFmtId="0" fontId="24" fillId="0" borderId="0" xfId="0" applyFont="1" applyAlignment="1">
      <alignment horizontal="right" vertical="center"/>
    </xf>
    <xf numFmtId="4" fontId="24" fillId="37" borderId="0" xfId="0" applyNumberFormat="1" applyFont="1" applyFill="1" applyAlignment="1">
      <alignment horizontal="right" vertical="center"/>
    </xf>
    <xf numFmtId="0" fontId="24" fillId="0" borderId="0" xfId="0" applyFont="1" applyAlignment="1">
      <alignment horizontal="left"/>
    </xf>
    <xf numFmtId="0" fontId="35" fillId="0" borderId="1" xfId="0" applyFont="1" applyBorder="1" applyAlignment="1">
      <alignment vertical="center" wrapText="1"/>
    </xf>
    <xf numFmtId="4" fontId="28" fillId="0" borderId="1" xfId="0" applyNumberFormat="1" applyFont="1" applyBorder="1" applyAlignment="1">
      <alignment horizontal="right" vertical="center"/>
    </xf>
    <xf numFmtId="4" fontId="24" fillId="37" borderId="1" xfId="0" applyNumberFormat="1" applyFont="1" applyFill="1" applyBorder="1" applyAlignment="1">
      <alignment horizontal="right" vertical="center"/>
    </xf>
    <xf numFmtId="0" fontId="24" fillId="37" borderId="1" xfId="0" applyFont="1" applyFill="1" applyBorder="1" applyAlignment="1">
      <alignment horizontal="right" vertical="center" wrapText="1"/>
    </xf>
    <xf numFmtId="4" fontId="28" fillId="42" borderId="1" xfId="0" applyNumberFormat="1" applyFont="1" applyFill="1" applyBorder="1" applyAlignment="1">
      <alignment horizontal="right" vertical="center" wrapText="1"/>
    </xf>
    <xf numFmtId="4" fontId="28" fillId="42" borderId="1" xfId="0" applyNumberFormat="1" applyFont="1" applyFill="1" applyBorder="1" applyAlignment="1">
      <alignment horizontal="right" vertical="center"/>
    </xf>
    <xf numFmtId="4" fontId="24" fillId="42" borderId="1" xfId="0" applyNumberFormat="1" applyFont="1" applyFill="1" applyBorder="1" applyAlignment="1">
      <alignment horizontal="right" vertical="center"/>
    </xf>
    <xf numFmtId="0" fontId="24" fillId="36" borderId="1" xfId="0" applyFont="1" applyFill="1" applyBorder="1" applyAlignment="1">
      <alignment vertical="center" wrapText="1"/>
    </xf>
    <xf numFmtId="4" fontId="24" fillId="37" borderId="1" xfId="0" applyNumberFormat="1" applyFont="1" applyFill="1" applyBorder="1" applyAlignment="1">
      <alignment horizontal="right" vertical="center" wrapText="1"/>
    </xf>
    <xf numFmtId="0" fontId="35" fillId="45" borderId="1" xfId="0" applyFont="1" applyFill="1" applyBorder="1" applyAlignment="1">
      <alignment horizontal="left" vertical="center" wrapText="1"/>
    </xf>
    <xf numFmtId="0" fontId="19" fillId="35" borderId="17" xfId="1" applyFont="1" applyFill="1" applyBorder="1" applyAlignment="1">
      <alignment horizontal="center" vertical="center" wrapText="1"/>
    </xf>
    <xf numFmtId="14" fontId="28" fillId="42" borderId="1" xfId="0" applyNumberFormat="1" applyFont="1" applyFill="1" applyBorder="1" applyAlignment="1">
      <alignment horizontal="right" vertical="center" wrapText="1"/>
    </xf>
    <xf numFmtId="0" fontId="23"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28" fillId="0" borderId="15" xfId="0" applyFont="1" applyBorder="1" applyAlignment="1">
      <alignment horizontal="center" vertical="center" wrapText="1"/>
    </xf>
    <xf numFmtId="0" fontId="28" fillId="36" borderId="1" xfId="0" applyFont="1" applyFill="1" applyBorder="1" applyAlignment="1">
      <alignment horizontal="center" vertical="center" wrapText="1"/>
    </xf>
    <xf numFmtId="0" fontId="19" fillId="33" borderId="1" xfId="1" applyFont="1" applyFill="1" applyBorder="1" applyAlignment="1">
      <alignment horizontal="center" vertical="center" wrapText="1"/>
    </xf>
    <xf numFmtId="0" fontId="2" fillId="0" borderId="0" xfId="0" applyFont="1" applyAlignment="1">
      <alignment horizontal="center" vertical="center"/>
    </xf>
    <xf numFmtId="4" fontId="2" fillId="0" borderId="0" xfId="0" applyNumberFormat="1" applyFont="1" applyAlignment="1">
      <alignment horizontal="center" vertical="center"/>
    </xf>
    <xf numFmtId="4" fontId="25" fillId="34" borderId="1" xfId="1" applyNumberFormat="1" applyFont="1" applyFill="1" applyBorder="1" applyAlignment="1">
      <alignment horizontal="left" vertical="top" wrapText="1"/>
    </xf>
    <xf numFmtId="0" fontId="19" fillId="35" borderId="1" xfId="1" applyFont="1" applyFill="1" applyBorder="1" applyAlignment="1">
      <alignment horizontal="center" vertical="center" wrapText="1"/>
    </xf>
    <xf numFmtId="0" fontId="22" fillId="0" borderId="11" xfId="1" applyFont="1" applyBorder="1" applyAlignment="1">
      <alignment horizontal="center" vertical="center"/>
    </xf>
    <xf numFmtId="0" fontId="22" fillId="0" borderId="12" xfId="1" applyFont="1" applyBorder="1" applyAlignment="1">
      <alignment horizontal="center" vertical="center"/>
    </xf>
    <xf numFmtId="0" fontId="22" fillId="0" borderId="13" xfId="1" applyFont="1" applyBorder="1" applyAlignment="1">
      <alignment horizontal="center" vertical="center"/>
    </xf>
    <xf numFmtId="0" fontId="34" fillId="37" borderId="11" xfId="0" applyFont="1" applyFill="1" applyBorder="1" applyAlignment="1">
      <alignment horizontal="center"/>
    </xf>
    <xf numFmtId="0" fontId="34" fillId="37" borderId="13" xfId="0" applyFont="1" applyFill="1" applyBorder="1" applyAlignment="1">
      <alignment horizontal="center"/>
    </xf>
    <xf numFmtId="0" fontId="19" fillId="35" borderId="20" xfId="1" applyFont="1" applyFill="1" applyBorder="1" applyAlignment="1">
      <alignment horizontal="center" vertical="center" wrapText="1"/>
    </xf>
    <xf numFmtId="0" fontId="19" fillId="35" borderId="17" xfId="1" applyFont="1" applyFill="1" applyBorder="1" applyAlignment="1">
      <alignment horizontal="center" vertical="center" wrapText="1"/>
    </xf>
    <xf numFmtId="0" fontId="19" fillId="35" borderId="11" xfId="1" applyFont="1" applyFill="1" applyBorder="1" applyAlignment="1">
      <alignment horizontal="center" vertical="center" wrapText="1"/>
    </xf>
    <xf numFmtId="0" fontId="19" fillId="35" borderId="12" xfId="1" applyFont="1" applyFill="1" applyBorder="1" applyAlignment="1">
      <alignment horizontal="center" vertical="center" wrapText="1"/>
    </xf>
    <xf numFmtId="0" fontId="19" fillId="35" borderId="13" xfId="1" applyFont="1" applyFill="1" applyBorder="1" applyAlignment="1">
      <alignment horizontal="center" vertical="center" wrapText="1"/>
    </xf>
    <xf numFmtId="0" fontId="19" fillId="35" borderId="24" xfId="1" applyFont="1" applyFill="1" applyBorder="1" applyAlignment="1">
      <alignment horizontal="center" vertical="center" wrapText="1"/>
    </xf>
    <xf numFmtId="0" fontId="19" fillId="35" borderId="16" xfId="1" applyFont="1" applyFill="1" applyBorder="1" applyAlignment="1">
      <alignment horizontal="center" vertical="center" wrapText="1"/>
    </xf>
    <xf numFmtId="0" fontId="27" fillId="0" borderId="15" xfId="1" applyFont="1" applyBorder="1" applyAlignment="1">
      <alignment horizontal="left" vertical="center" wrapText="1"/>
    </xf>
    <xf numFmtId="0" fontId="32" fillId="0" borderId="1" xfId="0" applyFont="1" applyBorder="1" applyAlignment="1">
      <alignment horizontal="left" vertical="center" wrapText="1"/>
    </xf>
    <xf numFmtId="0" fontId="22" fillId="0" borderId="1" xfId="1" applyFont="1" applyBorder="1" applyAlignment="1">
      <alignment horizontal="center" vertical="center"/>
    </xf>
    <xf numFmtId="0" fontId="21" fillId="33" borderId="25" xfId="0" applyFont="1" applyFill="1" applyBorder="1" applyAlignment="1">
      <alignment horizontal="center" vertical="center" wrapText="1"/>
    </xf>
    <xf numFmtId="0" fontId="21" fillId="33" borderId="26" xfId="0" applyFont="1" applyFill="1" applyBorder="1" applyAlignment="1">
      <alignment horizontal="center" vertical="center" wrapText="1"/>
    </xf>
    <xf numFmtId="0" fontId="27" fillId="0" borderId="1" xfId="1" applyFont="1" applyBorder="1" applyAlignment="1">
      <alignment horizontal="left" vertical="center" wrapText="1"/>
    </xf>
    <xf numFmtId="0" fontId="32" fillId="0" borderId="11" xfId="0" applyFont="1" applyBorder="1" applyAlignment="1">
      <alignment horizontal="left" vertical="center" wrapText="1"/>
    </xf>
    <xf numFmtId="0" fontId="19" fillId="33" borderId="11" xfId="1" applyFont="1" applyFill="1" applyBorder="1" applyAlignment="1">
      <alignment horizontal="center" vertical="center" wrapText="1"/>
    </xf>
    <xf numFmtId="0" fontId="19" fillId="33" borderId="12" xfId="1" applyFont="1" applyFill="1" applyBorder="1" applyAlignment="1">
      <alignment horizontal="center" vertical="center" wrapText="1"/>
    </xf>
    <xf numFmtId="0" fontId="19" fillId="33" borderId="13" xfId="1" applyFont="1" applyFill="1" applyBorder="1" applyAlignment="1">
      <alignment horizontal="center" vertical="center" wrapText="1"/>
    </xf>
    <xf numFmtId="0" fontId="32" fillId="0" borderId="12" xfId="0" applyFont="1" applyBorder="1" applyAlignment="1">
      <alignment horizontal="left" vertical="center" wrapText="1"/>
    </xf>
    <xf numFmtId="0" fontId="22" fillId="0" borderId="11" xfId="0" applyFont="1" applyBorder="1" applyAlignment="1">
      <alignment horizontal="center" vertical="center"/>
    </xf>
    <xf numFmtId="0" fontId="22" fillId="0" borderId="12" xfId="0" applyFont="1" applyBorder="1" applyAlignment="1">
      <alignment horizontal="center" vertical="center"/>
    </xf>
    <xf numFmtId="0" fontId="22" fillId="0" borderId="13" xfId="0" applyFont="1" applyBorder="1" applyAlignment="1">
      <alignment horizontal="center" vertical="center"/>
    </xf>
    <xf numFmtId="0" fontId="32" fillId="0" borderId="21" xfId="0" applyFont="1" applyBorder="1" applyAlignment="1">
      <alignment horizontal="left" vertical="center" wrapText="1"/>
    </xf>
    <xf numFmtId="0" fontId="32" fillId="0" borderId="20" xfId="0" applyFont="1" applyBorder="1" applyAlignment="1">
      <alignment horizontal="left" vertical="center" wrapText="1"/>
    </xf>
    <xf numFmtId="0" fontId="32" fillId="0" borderId="17" xfId="0" applyFont="1" applyBorder="1" applyAlignment="1">
      <alignment horizontal="left" vertical="center" wrapText="1"/>
    </xf>
    <xf numFmtId="0" fontId="27" fillId="0" borderId="22" xfId="0" applyFont="1" applyBorder="1" applyAlignment="1">
      <alignment horizontal="left" vertical="center" wrapText="1"/>
    </xf>
    <xf numFmtId="0" fontId="27" fillId="0" borderId="0" xfId="0" applyFont="1" applyAlignment="1">
      <alignment horizontal="left" vertical="center" wrapText="1"/>
    </xf>
    <xf numFmtId="0" fontId="27" fillId="0" borderId="23" xfId="0" applyFont="1" applyBorder="1" applyAlignment="1">
      <alignment horizontal="left" vertical="center" wrapText="1"/>
    </xf>
    <xf numFmtId="0" fontId="27" fillId="0" borderId="18" xfId="0" applyFont="1" applyBorder="1" applyAlignment="1">
      <alignment horizontal="left" vertical="center" wrapText="1"/>
    </xf>
    <xf numFmtId="0" fontId="27" fillId="0" borderId="24" xfId="0" applyFont="1" applyBorder="1" applyAlignment="1">
      <alignment horizontal="left" vertical="center" wrapText="1"/>
    </xf>
    <xf numFmtId="0" fontId="27" fillId="0" borderId="16" xfId="0" applyFont="1" applyBorder="1" applyAlignment="1">
      <alignment horizontal="left" vertical="center" wrapText="1"/>
    </xf>
    <xf numFmtId="0" fontId="35" fillId="0" borderId="0" xfId="0" applyFont="1"/>
    <xf numFmtId="0" fontId="22" fillId="0" borderId="1" xfId="0" applyFont="1" applyBorder="1" applyAlignment="1">
      <alignment horizontal="center" vertical="center"/>
    </xf>
    <xf numFmtId="0" fontId="32" fillId="0" borderId="13" xfId="0" applyFont="1" applyBorder="1" applyAlignment="1">
      <alignment horizontal="left" vertical="center" wrapText="1"/>
    </xf>
    <xf numFmtId="0" fontId="35" fillId="0" borderId="20" xfId="0" applyFont="1" applyBorder="1"/>
  </cellXfs>
  <cellStyles count="43">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erekening" xfId="12" builtinId="22" customBuiltin="1"/>
    <cellStyle name="Controlecel" xfId="14" builtinId="23" customBuiltin="1"/>
    <cellStyle name="Gekoppelde cel" xfId="13" builtinId="24" customBuiltin="1"/>
    <cellStyle name="Goed" xfId="7" builtinId="26" customBuiltin="1"/>
    <cellStyle name="Invoer" xfId="10" builtinId="20" customBuiltin="1"/>
    <cellStyle name="Kop 1" xfId="3" builtinId="16" customBuiltin="1"/>
    <cellStyle name="Kop 2" xfId="4" builtinId="17" customBuiltin="1"/>
    <cellStyle name="Kop 3" xfId="5" builtinId="18" customBuiltin="1"/>
    <cellStyle name="Kop 4" xfId="6" builtinId="19" customBuiltin="1"/>
    <cellStyle name="Neutraal" xfId="9" builtinId="28" customBuiltin="1"/>
    <cellStyle name="Notitie" xfId="16" builtinId="10" customBuiltin="1"/>
    <cellStyle name="Ongeldig" xfId="8" builtinId="27" customBuiltin="1"/>
    <cellStyle name="Standaard" xfId="0" builtinId="0"/>
    <cellStyle name="Standaard 2" xfId="1" xr:uid="{00000000-0005-0000-0000-000025000000}"/>
    <cellStyle name="Titel" xfId="2" builtinId="15" customBuiltin="1"/>
    <cellStyle name="Totaal" xfId="18" builtinId="25" customBuiltin="1"/>
    <cellStyle name="Uitvoer" xfId="11" builtinId="21" customBuiltin="1"/>
    <cellStyle name="Verklarende tekst" xfId="17" builtinId="53" customBuiltin="1"/>
    <cellStyle name="Waarschuwingstekst" xfId="15" builtinId="11" customBuiltin="1"/>
  </cellStyles>
  <dxfs count="9">
    <dxf>
      <fill>
        <patternFill>
          <bgColor theme="0" tint="-0.34998626667073579"/>
        </patternFill>
      </fill>
    </dxf>
    <dxf>
      <fill>
        <patternFill>
          <bgColor theme="0" tint="-4.9989318521683403E-2"/>
        </patternFill>
      </fill>
    </dxf>
    <dxf>
      <fill>
        <patternFill>
          <bgColor theme="0" tint="-0.14996795556505021"/>
        </patternFill>
      </fill>
    </dxf>
    <dxf>
      <fill>
        <patternFill>
          <bgColor theme="4" tint="0.79998168889431442"/>
        </patternFill>
      </fill>
    </dxf>
    <dxf>
      <fill>
        <patternFill>
          <bgColor theme="4" tint="0.39994506668294322"/>
        </patternFill>
      </fill>
    </dxf>
    <dxf>
      <fill>
        <patternFill>
          <bgColor theme="4" tint="-0.24994659260841701"/>
        </patternFill>
      </fill>
    </dxf>
    <dxf>
      <fill>
        <patternFill>
          <bgColor theme="9" tint="0.59996337778862885"/>
        </patternFill>
      </fill>
    </dxf>
    <dxf>
      <fill>
        <patternFill>
          <bgColor theme="9" tint="0.39994506668294322"/>
        </patternFill>
      </fill>
    </dxf>
    <dxf>
      <fill>
        <patternFill>
          <bgColor theme="9" tint="-0.24994659260841701"/>
        </patternFill>
      </fill>
    </dxf>
  </dxfs>
  <tableStyles count="0" defaultTableStyle="TableStyleMedium2" defaultPivotStyle="PivotStyleLight16"/>
  <colors>
    <mruColors>
      <color rgb="FFCCFF33"/>
      <color rgb="FF00FFFF"/>
      <color rgb="FFFFFF99"/>
      <color rgb="FFFFCCFF"/>
      <color rgb="FF66FF33"/>
      <color rgb="FFFF99FF"/>
      <color rgb="FFFF66FF"/>
      <color rgb="FFFFFF00"/>
      <color rgb="FFFF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57613-8FED-4444-91E4-1EE64B44AC19}">
  <sheetPr codeName="Blad2">
    <pageSetUpPr fitToPage="1"/>
  </sheetPr>
  <dimension ref="A1:S72"/>
  <sheetViews>
    <sheetView tabSelected="1" zoomScale="99" zoomScaleNormal="99" workbookViewId="0">
      <pane xSplit="1" ySplit="1" topLeftCell="B2" activePane="bottomRight" state="frozen"/>
      <selection pane="topRight" activeCell="B1" sqref="B1"/>
      <selection pane="bottomLeft" activeCell="A2" sqref="A2"/>
      <selection pane="bottomRight" activeCell="D62" sqref="D62"/>
    </sheetView>
  </sheetViews>
  <sheetFormatPr defaultColWidth="8.88671875" defaultRowHeight="14.4" x14ac:dyDescent="0.3"/>
  <cols>
    <col min="1" max="1" width="17.88671875" style="3" customWidth="1"/>
    <col min="2" max="2" width="15.6640625" style="3" customWidth="1"/>
    <col min="3" max="3" width="13.44140625" style="3" customWidth="1"/>
    <col min="4" max="5" width="23.109375" style="3" customWidth="1"/>
    <col min="6" max="6" width="47.6640625" style="24" customWidth="1"/>
    <col min="7" max="7" width="14.6640625" style="103" customWidth="1"/>
    <col min="8" max="8" width="23.33203125" style="9" customWidth="1"/>
    <col min="9" max="9" width="34.33203125" style="104" customWidth="1"/>
    <col min="10" max="10" width="12.88671875" style="3" customWidth="1"/>
    <col min="11" max="13" width="14.77734375" style="3" bestFit="1" customWidth="1"/>
    <col min="14" max="14" width="10.77734375" style="3" bestFit="1" customWidth="1"/>
    <col min="15" max="15" width="10.6640625" style="3" bestFit="1" customWidth="1"/>
    <col min="16" max="16384" width="8.88671875" style="3"/>
  </cols>
  <sheetData>
    <row r="1" spans="1:19" ht="18.600000000000001" customHeight="1" x14ac:dyDescent="0.3">
      <c r="A1" s="198" t="s">
        <v>520</v>
      </c>
      <c r="B1" s="199"/>
      <c r="C1" s="199"/>
      <c r="D1" s="199"/>
      <c r="E1" s="199"/>
      <c r="F1" s="199"/>
      <c r="G1" s="199"/>
      <c r="H1" s="200"/>
    </row>
    <row r="2" spans="1:19" ht="51" customHeight="1" x14ac:dyDescent="0.3">
      <c r="A2" s="210" t="s">
        <v>0</v>
      </c>
      <c r="B2" s="210"/>
      <c r="C2" s="210"/>
      <c r="D2" s="210"/>
      <c r="E2" s="210"/>
      <c r="F2" s="210"/>
      <c r="G2" s="210"/>
      <c r="H2" s="210"/>
      <c r="I2" s="105"/>
      <c r="J2" s="1"/>
      <c r="K2" s="1"/>
    </row>
    <row r="3" spans="1:19" x14ac:dyDescent="0.3">
      <c r="A3" s="211" t="s">
        <v>86</v>
      </c>
      <c r="B3" s="211"/>
      <c r="C3" s="211"/>
      <c r="D3" s="211"/>
      <c r="E3" s="211"/>
      <c r="F3" s="211"/>
      <c r="G3" s="211"/>
      <c r="H3" s="211"/>
      <c r="I3" s="123"/>
      <c r="J3" s="91"/>
      <c r="K3" s="91"/>
      <c r="L3" s="91"/>
      <c r="M3" s="91"/>
      <c r="N3" s="91"/>
      <c r="O3" s="91"/>
      <c r="P3" s="91"/>
    </row>
    <row r="4" spans="1:19" s="4" customFormat="1" ht="27.6" x14ac:dyDescent="0.3">
      <c r="A4" s="37" t="s">
        <v>1</v>
      </c>
      <c r="B4" s="37" t="s">
        <v>2</v>
      </c>
      <c r="C4" s="37" t="s">
        <v>3</v>
      </c>
      <c r="D4" s="34" t="s">
        <v>4</v>
      </c>
      <c r="E4" s="37" t="s">
        <v>5</v>
      </c>
      <c r="F4" s="37" t="s">
        <v>6</v>
      </c>
      <c r="G4" s="99" t="s">
        <v>7</v>
      </c>
      <c r="H4" s="107" t="s">
        <v>8</v>
      </c>
      <c r="I4" s="105"/>
      <c r="J4" s="1"/>
      <c r="K4" s="1"/>
    </row>
    <row r="5" spans="1:19" s="15" customFormat="1" ht="18.600000000000001" customHeight="1" x14ac:dyDescent="0.3">
      <c r="A5" s="203" t="s">
        <v>450</v>
      </c>
      <c r="B5" s="203"/>
      <c r="C5" s="203"/>
      <c r="D5" s="203"/>
      <c r="E5" s="203"/>
      <c r="F5" s="204"/>
      <c r="G5" s="100">
        <f>SUM(G6:G14)</f>
        <v>3631498.0352724395</v>
      </c>
      <c r="H5" s="63"/>
      <c r="I5" s="105"/>
      <c r="J5" s="10"/>
      <c r="K5" s="1"/>
      <c r="L5" s="3"/>
    </row>
    <row r="6" spans="1:19" s="62" customFormat="1" ht="69" x14ac:dyDescent="0.3">
      <c r="A6" s="2" t="s">
        <v>307</v>
      </c>
      <c r="B6" s="2" t="s">
        <v>10</v>
      </c>
      <c r="C6" s="2" t="s">
        <v>84</v>
      </c>
      <c r="D6" s="2" t="s">
        <v>308</v>
      </c>
      <c r="E6" s="2" t="s">
        <v>309</v>
      </c>
      <c r="F6" s="110" t="s">
        <v>310</v>
      </c>
      <c r="G6" s="142">
        <v>22298.82</v>
      </c>
      <c r="H6" s="143" t="s">
        <v>311</v>
      </c>
      <c r="I6" s="105"/>
      <c r="J6" s="1"/>
      <c r="K6" s="1"/>
      <c r="L6" s="4"/>
    </row>
    <row r="7" spans="1:19" s="62" customFormat="1" ht="68.400000000000006" customHeight="1" x14ac:dyDescent="0.3">
      <c r="A7" s="146" t="s">
        <v>367</v>
      </c>
      <c r="B7" s="145" t="s">
        <v>10</v>
      </c>
      <c r="C7" s="145" t="s">
        <v>58</v>
      </c>
      <c r="D7" s="145" t="s">
        <v>368</v>
      </c>
      <c r="E7" s="145" t="s">
        <v>369</v>
      </c>
      <c r="F7" s="146" t="s">
        <v>370</v>
      </c>
      <c r="G7" s="142">
        <v>20531.87</v>
      </c>
      <c r="H7" s="147" t="s">
        <v>384</v>
      </c>
      <c r="I7" s="105"/>
      <c r="J7" s="1"/>
      <c r="K7" s="1"/>
      <c r="L7" s="4"/>
    </row>
    <row r="8" spans="1:19" s="62" customFormat="1" ht="55.2" x14ac:dyDescent="0.3">
      <c r="A8" s="110" t="s">
        <v>371</v>
      </c>
      <c r="B8" s="110" t="s">
        <v>12</v>
      </c>
      <c r="C8" s="110" t="s">
        <v>75</v>
      </c>
      <c r="D8" s="110" t="s">
        <v>372</v>
      </c>
      <c r="E8" s="110" t="s">
        <v>373</v>
      </c>
      <c r="F8" s="110" t="s">
        <v>374</v>
      </c>
      <c r="G8" s="142">
        <v>37617.440000000002</v>
      </c>
      <c r="H8" s="143" t="s">
        <v>384</v>
      </c>
      <c r="I8" s="105"/>
      <c r="J8" s="1"/>
      <c r="K8" s="1"/>
      <c r="L8" s="4"/>
    </row>
    <row r="9" spans="1:19" s="62" customFormat="1" ht="52.2" customHeight="1" x14ac:dyDescent="0.3">
      <c r="A9" s="110" t="s">
        <v>375</v>
      </c>
      <c r="B9" s="110" t="s">
        <v>12</v>
      </c>
      <c r="C9" s="110" t="s">
        <v>75</v>
      </c>
      <c r="D9" s="110" t="s">
        <v>376</v>
      </c>
      <c r="E9" s="110" t="s">
        <v>377</v>
      </c>
      <c r="F9" s="110" t="s">
        <v>378</v>
      </c>
      <c r="G9" s="142">
        <v>694653.39</v>
      </c>
      <c r="H9" s="143" t="s">
        <v>384</v>
      </c>
      <c r="I9" s="105"/>
      <c r="J9" s="1"/>
      <c r="K9" s="1"/>
      <c r="L9" s="4"/>
    </row>
    <row r="10" spans="1:19" s="62" customFormat="1" ht="55.2" x14ac:dyDescent="0.3">
      <c r="A10" s="113" t="s">
        <v>337</v>
      </c>
      <c r="B10" s="111" t="s">
        <v>14</v>
      </c>
      <c r="C10" s="111" t="s">
        <v>196</v>
      </c>
      <c r="D10" s="111" t="s">
        <v>338</v>
      </c>
      <c r="E10" s="111" t="s">
        <v>339</v>
      </c>
      <c r="F10" s="113" t="s">
        <v>340</v>
      </c>
      <c r="G10" s="144">
        <v>193493.75</v>
      </c>
      <c r="H10" s="151" t="s">
        <v>408</v>
      </c>
      <c r="I10" s="105"/>
      <c r="J10" s="1"/>
      <c r="K10" s="1"/>
      <c r="L10" s="4"/>
    </row>
    <row r="11" spans="1:19" s="62" customFormat="1" ht="27.6" x14ac:dyDescent="0.3">
      <c r="A11" s="113" t="s">
        <v>341</v>
      </c>
      <c r="B11" s="111" t="s">
        <v>14</v>
      </c>
      <c r="C11" s="111" t="s">
        <v>85</v>
      </c>
      <c r="D11" s="111" t="s">
        <v>342</v>
      </c>
      <c r="E11" s="111" t="s">
        <v>343</v>
      </c>
      <c r="F11" s="113" t="s">
        <v>344</v>
      </c>
      <c r="G11" s="144">
        <v>351692.9</v>
      </c>
      <c r="H11" s="151" t="s">
        <v>408</v>
      </c>
      <c r="I11" s="105"/>
      <c r="J11" s="1"/>
      <c r="K11" s="1"/>
      <c r="L11" s="4"/>
    </row>
    <row r="12" spans="1:19" s="62" customFormat="1" ht="43.8" customHeight="1" x14ac:dyDescent="0.3">
      <c r="A12" s="2" t="s">
        <v>348</v>
      </c>
      <c r="B12" s="111" t="s">
        <v>9</v>
      </c>
      <c r="C12" s="2" t="s">
        <v>349</v>
      </c>
      <c r="D12" s="2" t="s">
        <v>350</v>
      </c>
      <c r="E12" s="2" t="s">
        <v>351</v>
      </c>
      <c r="F12" s="2" t="s">
        <v>352</v>
      </c>
      <c r="G12" s="161">
        <v>1810023.6</v>
      </c>
      <c r="H12" s="153">
        <v>46096</v>
      </c>
      <c r="I12" s="105"/>
      <c r="J12" s="1"/>
      <c r="K12" s="1"/>
      <c r="L12" s="4"/>
    </row>
    <row r="13" spans="1:19" s="62" customFormat="1" ht="75" customHeight="1" x14ac:dyDescent="0.3">
      <c r="A13" s="113" t="s">
        <v>436</v>
      </c>
      <c r="B13" s="113" t="s">
        <v>10</v>
      </c>
      <c r="C13" s="113" t="s">
        <v>10</v>
      </c>
      <c r="D13" s="150" t="s">
        <v>437</v>
      </c>
      <c r="E13" s="113" t="s">
        <v>452</v>
      </c>
      <c r="F13" s="113" t="s">
        <v>448</v>
      </c>
      <c r="G13" s="161">
        <v>476672.16</v>
      </c>
      <c r="H13" s="153">
        <v>46122</v>
      </c>
      <c r="I13" s="105"/>
      <c r="J13" s="174"/>
      <c r="K13" s="1"/>
      <c r="L13" s="4"/>
    </row>
    <row r="14" spans="1:19" s="1" customFormat="1" ht="59.4" customHeight="1" x14ac:dyDescent="0.3">
      <c r="A14" s="2" t="s">
        <v>479</v>
      </c>
      <c r="B14" s="2" t="s">
        <v>9</v>
      </c>
      <c r="C14" s="2" t="s">
        <v>476</v>
      </c>
      <c r="D14" s="109" t="s">
        <v>478</v>
      </c>
      <c r="E14" s="2" t="s">
        <v>477</v>
      </c>
      <c r="F14" s="110" t="s">
        <v>475</v>
      </c>
      <c r="G14" s="175">
        <v>24514.105272439425</v>
      </c>
      <c r="H14" s="143" t="s">
        <v>480</v>
      </c>
      <c r="K14" s="4"/>
      <c r="L14" s="62"/>
      <c r="M14" s="62"/>
      <c r="N14" s="62"/>
      <c r="O14" s="62"/>
      <c r="P14" s="62"/>
      <c r="Q14" s="62"/>
      <c r="R14" s="62"/>
    </row>
    <row r="15" spans="1:19" s="15" customFormat="1" ht="15.6" x14ac:dyDescent="0.3">
      <c r="A15" s="203" t="s">
        <v>451</v>
      </c>
      <c r="B15" s="203"/>
      <c r="C15" s="203"/>
      <c r="D15" s="203"/>
      <c r="E15" s="203"/>
      <c r="F15" s="204"/>
      <c r="G15" s="100">
        <f>SUM(G16:G26)</f>
        <v>7205962.8062897082</v>
      </c>
      <c r="H15" s="63"/>
      <c r="I15" s="105"/>
      <c r="J15" s="1"/>
      <c r="K15" s="1"/>
      <c r="L15" s="4"/>
      <c r="M15" s="62"/>
      <c r="N15" s="62"/>
      <c r="O15" s="62"/>
      <c r="P15" s="62"/>
      <c r="Q15" s="62"/>
      <c r="R15" s="62"/>
      <c r="S15" s="62"/>
    </row>
    <row r="16" spans="1:19" s="62" customFormat="1" ht="55.2" x14ac:dyDescent="0.3">
      <c r="A16" s="2" t="s">
        <v>332</v>
      </c>
      <c r="B16" s="111" t="s">
        <v>12</v>
      </c>
      <c r="C16" s="2" t="s">
        <v>52</v>
      </c>
      <c r="D16" s="2" t="s">
        <v>333</v>
      </c>
      <c r="E16" s="2" t="s">
        <v>334</v>
      </c>
      <c r="F16" s="2" t="s">
        <v>335</v>
      </c>
      <c r="G16" s="142">
        <v>7796.74</v>
      </c>
      <c r="H16" s="147" t="s">
        <v>366</v>
      </c>
      <c r="I16" s="105"/>
      <c r="J16" s="1"/>
      <c r="K16" s="1"/>
      <c r="L16" s="4"/>
    </row>
    <row r="17" spans="1:17" s="62" customFormat="1" ht="55.2" x14ac:dyDescent="0.3">
      <c r="A17" s="113" t="s">
        <v>385</v>
      </c>
      <c r="B17" s="111" t="s">
        <v>14</v>
      </c>
      <c r="C17" s="113" t="s">
        <v>85</v>
      </c>
      <c r="D17" s="150" t="s">
        <v>386</v>
      </c>
      <c r="E17" s="113" t="s">
        <v>387</v>
      </c>
      <c r="F17" s="113" t="s">
        <v>388</v>
      </c>
      <c r="G17" s="142">
        <v>2718.77</v>
      </c>
      <c r="H17" s="143" t="s">
        <v>384</v>
      </c>
      <c r="I17" s="105"/>
      <c r="J17" s="1"/>
      <c r="K17" s="1"/>
      <c r="L17" s="4"/>
    </row>
    <row r="18" spans="1:17" s="4" customFormat="1" ht="55.2" x14ac:dyDescent="0.3">
      <c r="A18" s="136" t="s">
        <v>302</v>
      </c>
      <c r="B18" s="136" t="s">
        <v>13</v>
      </c>
      <c r="C18" s="136" t="s">
        <v>303</v>
      </c>
      <c r="D18" s="136" t="s">
        <v>304</v>
      </c>
      <c r="E18" s="136" t="s">
        <v>305</v>
      </c>
      <c r="F18" s="136" t="s">
        <v>306</v>
      </c>
      <c r="G18" s="161">
        <v>1067485.56</v>
      </c>
      <c r="H18" s="162">
        <v>46084</v>
      </c>
      <c r="I18" s="105"/>
      <c r="J18" s="10"/>
      <c r="K18" s="1"/>
      <c r="L18" s="1"/>
    </row>
    <row r="19" spans="1:17" s="62" customFormat="1" ht="33" customHeight="1" x14ac:dyDescent="0.3">
      <c r="A19" s="146" t="s">
        <v>401</v>
      </c>
      <c r="B19" s="145" t="s">
        <v>9</v>
      </c>
      <c r="C19" s="146" t="s">
        <v>49</v>
      </c>
      <c r="D19" s="156" t="s">
        <v>402</v>
      </c>
      <c r="E19" s="113" t="s">
        <v>403</v>
      </c>
      <c r="F19" s="113" t="s">
        <v>529</v>
      </c>
      <c r="G19" s="161">
        <v>280617.62</v>
      </c>
      <c r="H19" s="153">
        <v>46090</v>
      </c>
      <c r="I19" s="105"/>
      <c r="J19" s="1"/>
      <c r="K19" s="1"/>
      <c r="L19" s="4"/>
    </row>
    <row r="20" spans="1:17" s="62" customFormat="1" ht="55.2" x14ac:dyDescent="0.3">
      <c r="A20" s="113" t="s">
        <v>410</v>
      </c>
      <c r="B20" s="111" t="s">
        <v>9</v>
      </c>
      <c r="C20" s="113" t="s">
        <v>64</v>
      </c>
      <c r="D20" s="150" t="s">
        <v>411</v>
      </c>
      <c r="E20" s="113" t="s">
        <v>412</v>
      </c>
      <c r="F20" s="113" t="s">
        <v>413</v>
      </c>
      <c r="G20" s="142">
        <v>17179.05</v>
      </c>
      <c r="H20" s="160" t="s">
        <v>449</v>
      </c>
      <c r="I20" s="105"/>
      <c r="J20" s="1"/>
      <c r="K20" s="1"/>
      <c r="L20" s="4"/>
    </row>
    <row r="21" spans="1:17" s="62" customFormat="1" ht="41.4" x14ac:dyDescent="0.3">
      <c r="A21" s="146" t="s">
        <v>421</v>
      </c>
      <c r="B21" s="146" t="s">
        <v>9</v>
      </c>
      <c r="C21" s="146" t="s">
        <v>69</v>
      </c>
      <c r="D21" s="156" t="s">
        <v>422</v>
      </c>
      <c r="E21" s="146" t="s">
        <v>423</v>
      </c>
      <c r="F21" s="146" t="s">
        <v>444</v>
      </c>
      <c r="G21" s="161">
        <v>1649365.05</v>
      </c>
      <c r="H21" s="164">
        <v>46119</v>
      </c>
      <c r="I21" s="105"/>
      <c r="J21" s="1"/>
      <c r="K21" s="1"/>
      <c r="L21" s="4"/>
    </row>
    <row r="22" spans="1:17" s="62" customFormat="1" ht="55.2" x14ac:dyDescent="0.3">
      <c r="A22" s="113" t="s">
        <v>453</v>
      </c>
      <c r="B22" s="111" t="s">
        <v>12</v>
      </c>
      <c r="C22" s="113" t="s">
        <v>414</v>
      </c>
      <c r="D22" s="150" t="s">
        <v>415</v>
      </c>
      <c r="E22" s="113" t="s">
        <v>416</v>
      </c>
      <c r="F22" s="113" t="s">
        <v>446</v>
      </c>
      <c r="G22" s="161">
        <v>1389500.52</v>
      </c>
      <c r="H22" s="153">
        <v>46122</v>
      </c>
      <c r="I22" s="105"/>
      <c r="J22" s="1"/>
      <c r="K22" s="1"/>
      <c r="L22" s="4"/>
    </row>
    <row r="23" spans="1:17" s="62" customFormat="1" ht="55.2" x14ac:dyDescent="0.3">
      <c r="A23" s="113" t="s">
        <v>417</v>
      </c>
      <c r="B23" s="111" t="s">
        <v>11</v>
      </c>
      <c r="C23" s="113" t="s">
        <v>418</v>
      </c>
      <c r="D23" s="150" t="s">
        <v>419</v>
      </c>
      <c r="E23" s="113" t="s">
        <v>420</v>
      </c>
      <c r="F23" s="113" t="s">
        <v>447</v>
      </c>
      <c r="G23" s="161">
        <v>114531.35</v>
      </c>
      <c r="H23" s="153">
        <v>46122</v>
      </c>
      <c r="I23" s="105"/>
      <c r="J23" s="1"/>
      <c r="K23" s="1"/>
      <c r="L23" s="4"/>
    </row>
    <row r="24" spans="1:17" s="114" customFormat="1" ht="41.4" x14ac:dyDescent="0.3">
      <c r="A24" s="111" t="s">
        <v>499</v>
      </c>
      <c r="B24" s="111" t="s">
        <v>11</v>
      </c>
      <c r="C24" s="111" t="s">
        <v>59</v>
      </c>
      <c r="D24" s="111" t="s">
        <v>471</v>
      </c>
      <c r="E24" s="111" t="s">
        <v>472</v>
      </c>
      <c r="F24" s="111" t="s">
        <v>473</v>
      </c>
      <c r="G24" s="182">
        <v>1136584.78</v>
      </c>
      <c r="H24" s="163">
        <v>46151</v>
      </c>
      <c r="I24" s="105"/>
      <c r="J24" s="1"/>
    </row>
    <row r="25" spans="1:17" s="119" customFormat="1" ht="41.4" x14ac:dyDescent="0.3">
      <c r="A25" s="111" t="s">
        <v>502</v>
      </c>
      <c r="B25" s="111" t="s">
        <v>12</v>
      </c>
      <c r="C25" s="111" t="s">
        <v>458</v>
      </c>
      <c r="D25" s="111" t="s">
        <v>459</v>
      </c>
      <c r="E25" s="111" t="s">
        <v>460</v>
      </c>
      <c r="F25" s="113" t="s">
        <v>528</v>
      </c>
      <c r="G25" s="181">
        <v>1538135.25</v>
      </c>
      <c r="H25" s="163">
        <v>46154</v>
      </c>
      <c r="I25" s="105"/>
      <c r="J25" s="1"/>
      <c r="K25" s="114"/>
      <c r="L25" s="114"/>
      <c r="M25" s="114"/>
      <c r="N25" s="114"/>
      <c r="O25" s="114"/>
      <c r="P25" s="114"/>
      <c r="Q25" s="114"/>
    </row>
    <row r="26" spans="1:17" s="1" customFormat="1" ht="55.2" x14ac:dyDescent="0.3">
      <c r="A26" s="110" t="s">
        <v>508</v>
      </c>
      <c r="B26" s="2" t="s">
        <v>14</v>
      </c>
      <c r="C26" s="2" t="s">
        <v>85</v>
      </c>
      <c r="D26" s="184" t="s">
        <v>504</v>
      </c>
      <c r="E26" s="2" t="s">
        <v>505</v>
      </c>
      <c r="F26" s="165" t="s">
        <v>506</v>
      </c>
      <c r="G26" s="185">
        <v>2048.1162897082249</v>
      </c>
      <c r="H26" s="143" t="s">
        <v>507</v>
      </c>
      <c r="J26" s="114"/>
      <c r="K26" s="114"/>
      <c r="L26" s="114"/>
      <c r="M26" s="114"/>
      <c r="N26" s="114"/>
      <c r="O26" s="114"/>
      <c r="P26" s="114"/>
      <c r="Q26" s="4"/>
    </row>
    <row r="27" spans="1:17" s="60" customFormat="1" ht="15.6" x14ac:dyDescent="0.3">
      <c r="A27" s="205" t="s">
        <v>15</v>
      </c>
      <c r="B27" s="206"/>
      <c r="C27" s="206"/>
      <c r="D27" s="206"/>
      <c r="E27" s="206"/>
      <c r="F27" s="207"/>
      <c r="G27" s="100">
        <f>SUM(G28:G28)</f>
        <v>77221.25</v>
      </c>
      <c r="H27" s="16"/>
      <c r="I27" s="105"/>
      <c r="J27" s="1"/>
      <c r="K27" s="1"/>
      <c r="L27" s="3"/>
    </row>
    <row r="28" spans="1:17" s="1" customFormat="1" ht="55.2" customHeight="1" x14ac:dyDescent="0.3">
      <c r="A28" s="2" t="s">
        <v>345</v>
      </c>
      <c r="B28" s="111" t="s">
        <v>11</v>
      </c>
      <c r="C28" s="2"/>
      <c r="D28" s="2" t="s">
        <v>346</v>
      </c>
      <c r="E28" s="2" t="s">
        <v>347</v>
      </c>
      <c r="F28" s="2" t="s">
        <v>353</v>
      </c>
      <c r="G28" s="144">
        <v>77221.25</v>
      </c>
      <c r="H28" s="152" t="s">
        <v>408</v>
      </c>
      <c r="I28" s="120" t="s">
        <v>66</v>
      </c>
    </row>
    <row r="29" spans="1:17" s="65" customFormat="1" ht="18.600000000000001" customHeight="1" x14ac:dyDescent="0.3">
      <c r="A29" s="208" t="s">
        <v>16</v>
      </c>
      <c r="B29" s="208"/>
      <c r="C29" s="208"/>
      <c r="D29" s="208"/>
      <c r="E29" s="208"/>
      <c r="F29" s="209"/>
      <c r="G29" s="101">
        <f>SUM(G30:G41)</f>
        <v>5446564.6207834668</v>
      </c>
      <c r="H29" s="137"/>
      <c r="I29" s="105"/>
      <c r="J29" s="1"/>
      <c r="K29" s="1"/>
      <c r="L29" s="3"/>
    </row>
    <row r="30" spans="1:17" s="65" customFormat="1" ht="52.8" customHeight="1" x14ac:dyDescent="0.3">
      <c r="A30" s="110" t="s">
        <v>327</v>
      </c>
      <c r="B30" s="2" t="s">
        <v>10</v>
      </c>
      <c r="C30" s="2" t="s">
        <v>328</v>
      </c>
      <c r="D30" s="2" t="s">
        <v>329</v>
      </c>
      <c r="E30" s="2" t="s">
        <v>330</v>
      </c>
      <c r="F30" s="110" t="s">
        <v>331</v>
      </c>
      <c r="G30" s="142">
        <v>154312.48000000001</v>
      </c>
      <c r="H30" s="143" t="s">
        <v>336</v>
      </c>
      <c r="I30" s="105"/>
      <c r="J30" s="1"/>
      <c r="K30" s="1"/>
      <c r="L30" s="3"/>
    </row>
    <row r="31" spans="1:17" s="65" customFormat="1" ht="52.8" customHeight="1" x14ac:dyDescent="0.3">
      <c r="A31" s="110" t="s">
        <v>358</v>
      </c>
      <c r="B31" s="2" t="s">
        <v>10</v>
      </c>
      <c r="C31" s="2" t="s">
        <v>328</v>
      </c>
      <c r="D31" s="2" t="s">
        <v>359</v>
      </c>
      <c r="E31" s="2" t="s">
        <v>360</v>
      </c>
      <c r="F31" s="110" t="s">
        <v>361</v>
      </c>
      <c r="G31" s="142">
        <v>8421.44</v>
      </c>
      <c r="H31" s="143" t="s">
        <v>357</v>
      </c>
      <c r="I31" s="105"/>
      <c r="J31" s="1"/>
      <c r="K31" s="1"/>
      <c r="L31" s="3"/>
    </row>
    <row r="32" spans="1:17" s="65" customFormat="1" ht="52.8" customHeight="1" x14ac:dyDescent="0.3">
      <c r="A32" s="145" t="s">
        <v>362</v>
      </c>
      <c r="B32" s="146" t="s">
        <v>12</v>
      </c>
      <c r="C32" s="145" t="s">
        <v>75</v>
      </c>
      <c r="D32" s="145" t="s">
        <v>363</v>
      </c>
      <c r="E32" s="145" t="s">
        <v>364</v>
      </c>
      <c r="F32" s="41" t="s">
        <v>365</v>
      </c>
      <c r="G32" s="148">
        <v>5545.81</v>
      </c>
      <c r="H32" s="147" t="s">
        <v>366</v>
      </c>
      <c r="I32" s="105"/>
      <c r="J32" s="1"/>
      <c r="K32" s="1"/>
      <c r="L32" s="1"/>
    </row>
    <row r="33" spans="1:19" s="65" customFormat="1" ht="52.8" customHeight="1" x14ac:dyDescent="0.3">
      <c r="A33" s="149" t="s">
        <v>379</v>
      </c>
      <c r="B33" s="149" t="s">
        <v>11</v>
      </c>
      <c r="C33" s="149" t="s">
        <v>380</v>
      </c>
      <c r="D33" s="149" t="s">
        <v>381</v>
      </c>
      <c r="E33" s="149" t="s">
        <v>382</v>
      </c>
      <c r="F33" s="149" t="s">
        <v>383</v>
      </c>
      <c r="G33" s="144">
        <v>66481.240000000005</v>
      </c>
      <c r="H33" s="151" t="s">
        <v>409</v>
      </c>
      <c r="I33" s="105"/>
      <c r="J33" s="1"/>
      <c r="K33" s="1"/>
      <c r="L33" s="1"/>
    </row>
    <row r="34" spans="1:19" s="65" customFormat="1" ht="52.8" customHeight="1" x14ac:dyDescent="0.3">
      <c r="A34" s="149" t="s">
        <v>397</v>
      </c>
      <c r="B34" s="149" t="s">
        <v>12</v>
      </c>
      <c r="C34" s="149" t="s">
        <v>67</v>
      </c>
      <c r="D34" s="149" t="s">
        <v>399</v>
      </c>
      <c r="E34" s="149" t="s">
        <v>400</v>
      </c>
      <c r="F34" s="149" t="s">
        <v>398</v>
      </c>
      <c r="G34" s="154">
        <v>1052316.02</v>
      </c>
      <c r="H34" s="153">
        <v>46090</v>
      </c>
      <c r="I34" s="105"/>
      <c r="J34" s="1"/>
      <c r="K34" s="1"/>
      <c r="L34" s="1"/>
    </row>
    <row r="35" spans="1:19" s="1" customFormat="1" ht="55.2" x14ac:dyDescent="0.3">
      <c r="A35" s="149" t="s">
        <v>379</v>
      </c>
      <c r="B35" s="149" t="s">
        <v>11</v>
      </c>
      <c r="C35" s="149" t="s">
        <v>380</v>
      </c>
      <c r="D35" s="149" t="s">
        <v>381</v>
      </c>
      <c r="E35" s="149" t="s">
        <v>382</v>
      </c>
      <c r="F35" s="149" t="s">
        <v>383</v>
      </c>
      <c r="G35" s="155">
        <v>70584.899999999994</v>
      </c>
      <c r="H35" s="158" t="s">
        <v>430</v>
      </c>
      <c r="I35" s="105"/>
      <c r="K35" s="10"/>
      <c r="L35" s="4"/>
      <c r="M35" s="60"/>
    </row>
    <row r="36" spans="1:19" s="1" customFormat="1" ht="31.8" customHeight="1" x14ac:dyDescent="0.3">
      <c r="A36" s="157" t="s">
        <v>431</v>
      </c>
      <c r="B36" s="157" t="s">
        <v>9</v>
      </c>
      <c r="C36" s="157" t="s">
        <v>69</v>
      </c>
      <c r="D36" s="157" t="s">
        <v>422</v>
      </c>
      <c r="E36" s="157" t="s">
        <v>424</v>
      </c>
      <c r="F36" s="157" t="s">
        <v>445</v>
      </c>
      <c r="G36" s="161">
        <v>1052316.02</v>
      </c>
      <c r="H36" s="163">
        <v>46112</v>
      </c>
      <c r="I36" s="105"/>
      <c r="K36" s="10"/>
      <c r="L36" s="4"/>
      <c r="M36" s="60"/>
    </row>
    <row r="37" spans="1:19" s="1" customFormat="1" ht="31.2" customHeight="1" x14ac:dyDescent="0.3">
      <c r="A37" s="157" t="s">
        <v>432</v>
      </c>
      <c r="B37" s="157" t="s">
        <v>12</v>
      </c>
      <c r="C37" s="157" t="s">
        <v>433</v>
      </c>
      <c r="D37" s="157" t="s">
        <v>434</v>
      </c>
      <c r="E37" s="157" t="s">
        <v>435</v>
      </c>
      <c r="F37" s="157" t="s">
        <v>443</v>
      </c>
      <c r="G37" s="161">
        <v>1052316.02</v>
      </c>
      <c r="H37" s="163">
        <v>46122</v>
      </c>
      <c r="I37" s="105"/>
      <c r="K37" s="10"/>
      <c r="L37" s="4"/>
      <c r="M37" s="60"/>
    </row>
    <row r="38" spans="1:19" s="1" customFormat="1" ht="58.2" customHeight="1" x14ac:dyDescent="0.3">
      <c r="A38" s="2" t="s">
        <v>495</v>
      </c>
      <c r="B38" s="2" t="s">
        <v>10</v>
      </c>
      <c r="C38" s="2" t="s">
        <v>488</v>
      </c>
      <c r="D38" s="2" t="s">
        <v>490</v>
      </c>
      <c r="E38" s="110" t="s">
        <v>489</v>
      </c>
      <c r="F38" s="177" t="s">
        <v>487</v>
      </c>
      <c r="G38" s="179">
        <v>11870.190783467202</v>
      </c>
      <c r="H38" s="180" t="s">
        <v>496</v>
      </c>
      <c r="M38" s="4"/>
    </row>
    <row r="39" spans="1:19" s="172" customFormat="1" ht="27.6" x14ac:dyDescent="0.3">
      <c r="A39" s="111" t="s">
        <v>498</v>
      </c>
      <c r="B39" s="111" t="s">
        <v>12</v>
      </c>
      <c r="C39" s="173" t="s">
        <v>463</v>
      </c>
      <c r="D39" s="173" t="s">
        <v>464</v>
      </c>
      <c r="E39" s="173" t="s">
        <v>465</v>
      </c>
      <c r="F39" s="113" t="s">
        <v>466</v>
      </c>
      <c r="G39" s="181">
        <v>490580.09</v>
      </c>
      <c r="H39" s="163">
        <v>46151</v>
      </c>
      <c r="I39" s="104"/>
      <c r="J39" s="3"/>
    </row>
    <row r="40" spans="1:19" s="21" customFormat="1" ht="55.2" x14ac:dyDescent="0.3">
      <c r="A40" s="2" t="s">
        <v>500</v>
      </c>
      <c r="B40" s="2" t="s">
        <v>11</v>
      </c>
      <c r="C40" s="2" t="s">
        <v>59</v>
      </c>
      <c r="D40" s="2" t="s">
        <v>461</v>
      </c>
      <c r="E40" s="2" t="s">
        <v>462</v>
      </c>
      <c r="F40" s="2" t="s">
        <v>469</v>
      </c>
      <c r="G40" s="183">
        <v>1052316.02</v>
      </c>
      <c r="H40" s="163">
        <v>46151</v>
      </c>
      <c r="I40" s="132"/>
      <c r="J40" s="3"/>
      <c r="N40" s="1"/>
      <c r="O40" s="1"/>
      <c r="P40" s="1"/>
      <c r="Q40" s="1"/>
      <c r="R40" s="1"/>
      <c r="S40" s="1"/>
    </row>
    <row r="41" spans="1:19" s="176" customFormat="1" ht="55.2" x14ac:dyDescent="0.3">
      <c r="A41" s="2" t="s">
        <v>501</v>
      </c>
      <c r="B41" s="2" t="s">
        <v>10</v>
      </c>
      <c r="C41" s="2" t="s">
        <v>10</v>
      </c>
      <c r="D41" s="2" t="s">
        <v>481</v>
      </c>
      <c r="E41" s="2" t="s">
        <v>482</v>
      </c>
      <c r="F41" s="2" t="s">
        <v>483</v>
      </c>
      <c r="G41" s="183">
        <v>429504.39</v>
      </c>
      <c r="H41" s="163">
        <v>46154</v>
      </c>
    </row>
    <row r="42" spans="1:19" s="65" customFormat="1" ht="15" customHeight="1" x14ac:dyDescent="0.3">
      <c r="A42" s="208" t="s">
        <v>17</v>
      </c>
      <c r="B42" s="208"/>
      <c r="C42" s="208"/>
      <c r="D42" s="208"/>
      <c r="E42" s="208"/>
      <c r="F42" s="209"/>
      <c r="G42" s="101">
        <f>SUM(G43:G44)</f>
        <v>36550.76</v>
      </c>
      <c r="H42" s="19"/>
      <c r="I42" s="105"/>
      <c r="J42" s="1"/>
      <c r="K42" s="1"/>
      <c r="L42" s="4"/>
    </row>
    <row r="43" spans="1:19" s="65" customFormat="1" ht="55.2" x14ac:dyDescent="0.3">
      <c r="A43" s="2" t="s">
        <v>312</v>
      </c>
      <c r="B43" s="2" t="s">
        <v>14</v>
      </c>
      <c r="C43" s="2" t="s">
        <v>85</v>
      </c>
      <c r="D43" s="2" t="s">
        <v>313</v>
      </c>
      <c r="E43" s="2" t="s">
        <v>314</v>
      </c>
      <c r="F43" s="138" t="s">
        <v>315</v>
      </c>
      <c r="G43" s="142">
        <v>7794.76</v>
      </c>
      <c r="H43" s="139" t="s">
        <v>320</v>
      </c>
      <c r="I43" s="105"/>
      <c r="J43" s="1"/>
      <c r="K43" s="1"/>
      <c r="L43" s="4"/>
    </row>
    <row r="44" spans="1:19" s="62" customFormat="1" ht="55.2" x14ac:dyDescent="0.3">
      <c r="A44" s="2" t="s">
        <v>316</v>
      </c>
      <c r="B44" s="2" t="s">
        <v>14</v>
      </c>
      <c r="C44" s="2" t="s">
        <v>85</v>
      </c>
      <c r="D44" s="2" t="s">
        <v>317</v>
      </c>
      <c r="E44" s="2" t="s">
        <v>318</v>
      </c>
      <c r="F44" s="110" t="s">
        <v>319</v>
      </c>
      <c r="G44" s="142">
        <v>28756</v>
      </c>
      <c r="H44" s="140" t="s">
        <v>320</v>
      </c>
      <c r="J44" s="65"/>
    </row>
    <row r="45" spans="1:19" s="117" customFormat="1" ht="15.6" x14ac:dyDescent="0.3">
      <c r="A45" s="206" t="s">
        <v>18</v>
      </c>
      <c r="B45" s="206"/>
      <c r="C45" s="206"/>
      <c r="D45" s="206"/>
      <c r="E45" s="206"/>
      <c r="F45" s="207"/>
      <c r="G45" s="100">
        <f>SUM(G46:G52)</f>
        <v>1121727.7995150187</v>
      </c>
      <c r="H45" s="16"/>
      <c r="I45" s="105"/>
      <c r="J45" s="1"/>
      <c r="K45" s="1"/>
      <c r="L45" s="4"/>
      <c r="M45" s="60"/>
      <c r="N45" s="60"/>
      <c r="O45" s="60"/>
      <c r="P45" s="60"/>
    </row>
    <row r="46" spans="1:19" s="117" customFormat="1" ht="55.2" x14ac:dyDescent="0.3">
      <c r="A46" s="2" t="s">
        <v>321</v>
      </c>
      <c r="B46" s="2" t="s">
        <v>10</v>
      </c>
      <c r="C46" s="2" t="s">
        <v>322</v>
      </c>
      <c r="D46" s="2" t="s">
        <v>323</v>
      </c>
      <c r="E46" s="2" t="s">
        <v>324</v>
      </c>
      <c r="F46" s="2" t="s">
        <v>325</v>
      </c>
      <c r="G46" s="142">
        <v>32589.759999999998</v>
      </c>
      <c r="H46" s="139" t="s">
        <v>326</v>
      </c>
      <c r="I46" s="105"/>
      <c r="J46" s="1"/>
      <c r="K46" s="1"/>
      <c r="L46" s="4"/>
      <c r="M46" s="60"/>
      <c r="N46" s="60"/>
      <c r="O46" s="60"/>
      <c r="P46" s="60"/>
    </row>
    <row r="47" spans="1:19" s="4" customFormat="1" ht="55.2" x14ac:dyDescent="0.3">
      <c r="A47" s="116" t="s">
        <v>404</v>
      </c>
      <c r="B47" s="116" t="s">
        <v>14</v>
      </c>
      <c r="C47" s="116" t="s">
        <v>61</v>
      </c>
      <c r="D47" s="2" t="s">
        <v>405</v>
      </c>
      <c r="E47" s="2" t="s">
        <v>406</v>
      </c>
      <c r="F47" s="116" t="s">
        <v>407</v>
      </c>
      <c r="G47" s="142">
        <v>11464.82</v>
      </c>
      <c r="H47" s="140" t="s">
        <v>449</v>
      </c>
      <c r="I47" s="105"/>
      <c r="J47" s="117"/>
      <c r="K47" s="117"/>
      <c r="L47" s="117"/>
      <c r="M47" s="117"/>
      <c r="N47" s="117"/>
      <c r="O47" s="117"/>
      <c r="P47" s="117"/>
    </row>
    <row r="48" spans="1:19" s="1" customFormat="1" ht="55.2" x14ac:dyDescent="0.3">
      <c r="A48" s="110" t="s">
        <v>454</v>
      </c>
      <c r="B48" s="2" t="s">
        <v>11</v>
      </c>
      <c r="C48" s="2" t="s">
        <v>62</v>
      </c>
      <c r="D48" s="2" t="s">
        <v>455</v>
      </c>
      <c r="E48" s="2" t="s">
        <v>456</v>
      </c>
      <c r="F48" s="165" t="s">
        <v>457</v>
      </c>
      <c r="G48" s="141">
        <v>92.419805958741108</v>
      </c>
      <c r="H48" s="140" t="s">
        <v>517</v>
      </c>
      <c r="I48" s="105"/>
      <c r="J48" s="117"/>
      <c r="K48" s="117"/>
      <c r="L48" s="117"/>
      <c r="M48" s="117"/>
      <c r="N48" s="117"/>
      <c r="O48" s="117"/>
      <c r="P48" s="117"/>
    </row>
    <row r="49" spans="1:16" s="172" customFormat="1" ht="41.4" x14ac:dyDescent="0.3">
      <c r="A49" s="111" t="s">
        <v>503</v>
      </c>
      <c r="B49" s="111" t="s">
        <v>12</v>
      </c>
      <c r="C49" s="173" t="s">
        <v>467</v>
      </c>
      <c r="D49" s="173" t="s">
        <v>468</v>
      </c>
      <c r="E49" s="173" t="s">
        <v>470</v>
      </c>
      <c r="F49" s="113" t="s">
        <v>474</v>
      </c>
      <c r="G49" s="181">
        <v>1074948.8500000001</v>
      </c>
      <c r="H49" s="163">
        <v>46154</v>
      </c>
      <c r="I49" s="132"/>
      <c r="J49" s="3"/>
    </row>
    <row r="50" spans="1:16" ht="55.2" x14ac:dyDescent="0.3">
      <c r="A50" s="2" t="s">
        <v>516</v>
      </c>
      <c r="B50" s="186" t="s">
        <v>12</v>
      </c>
      <c r="C50" s="2" t="s">
        <v>191</v>
      </c>
      <c r="D50" s="2" t="s">
        <v>511</v>
      </c>
      <c r="E50" s="2" t="s">
        <v>510</v>
      </c>
      <c r="F50" s="2" t="s">
        <v>515</v>
      </c>
      <c r="G50" s="179">
        <v>877.31656968658353</v>
      </c>
      <c r="H50" s="180" t="s">
        <v>518</v>
      </c>
      <c r="I50" s="3"/>
    </row>
    <row r="51" spans="1:16" ht="55.2" x14ac:dyDescent="0.3">
      <c r="A51" s="2" t="s">
        <v>514</v>
      </c>
      <c r="B51" s="186" t="s">
        <v>12</v>
      </c>
      <c r="C51" s="2" t="s">
        <v>191</v>
      </c>
      <c r="D51" s="2" t="s">
        <v>511</v>
      </c>
      <c r="E51" s="2" t="s">
        <v>510</v>
      </c>
      <c r="F51" s="2" t="s">
        <v>513</v>
      </c>
      <c r="G51" s="179">
        <v>877.31656968658353</v>
      </c>
      <c r="H51" s="180" t="s">
        <v>518</v>
      </c>
      <c r="I51" s="3"/>
    </row>
    <row r="52" spans="1:16" ht="55.2" x14ac:dyDescent="0.3">
      <c r="A52" s="2" t="s">
        <v>512</v>
      </c>
      <c r="B52" s="186" t="s">
        <v>12</v>
      </c>
      <c r="C52" s="2" t="s">
        <v>191</v>
      </c>
      <c r="D52" s="2" t="s">
        <v>511</v>
      </c>
      <c r="E52" s="2" t="s">
        <v>510</v>
      </c>
      <c r="F52" s="2" t="s">
        <v>509</v>
      </c>
      <c r="G52" s="179">
        <v>877.31656968658353</v>
      </c>
      <c r="H52" s="180" t="s">
        <v>518</v>
      </c>
      <c r="I52" s="3"/>
    </row>
    <row r="53" spans="1:16" s="4" customFormat="1" ht="15.6" x14ac:dyDescent="0.3">
      <c r="A53" s="197" t="s">
        <v>19</v>
      </c>
      <c r="B53" s="197"/>
      <c r="C53" s="197"/>
      <c r="D53" s="197"/>
      <c r="E53" s="197"/>
      <c r="F53" s="197"/>
      <c r="G53" s="100">
        <f>SUM(G54:G54)</f>
        <v>0</v>
      </c>
      <c r="H53" s="16"/>
      <c r="J53" s="117"/>
      <c r="K53" s="117"/>
      <c r="L53" s="117"/>
      <c r="M53" s="117"/>
      <c r="N53" s="117"/>
      <c r="O53" s="117"/>
      <c r="P53" s="117"/>
    </row>
    <row r="54" spans="1:16" s="1" customFormat="1" ht="22.2" customHeight="1" x14ac:dyDescent="0.3">
      <c r="A54" s="2"/>
      <c r="B54" s="2"/>
      <c r="C54" s="2"/>
      <c r="D54" s="2"/>
      <c r="E54" s="2"/>
      <c r="F54" s="2"/>
      <c r="G54" s="115"/>
      <c r="H54" s="134"/>
    </row>
    <row r="55" spans="1:16" s="4" customFormat="1" ht="15.6" x14ac:dyDescent="0.3">
      <c r="A55" s="197" t="s">
        <v>88</v>
      </c>
      <c r="B55" s="197"/>
      <c r="C55" s="197"/>
      <c r="D55" s="197"/>
      <c r="E55" s="197"/>
      <c r="F55" s="197"/>
      <c r="G55" s="100">
        <f>SUM(G56:G57)</f>
        <v>935096.87000000011</v>
      </c>
      <c r="H55" s="16"/>
      <c r="I55" s="119"/>
      <c r="J55" s="119"/>
      <c r="K55" s="1"/>
      <c r="M55" s="11"/>
      <c r="N55" s="11"/>
      <c r="O55" s="11"/>
      <c r="P55" s="11"/>
    </row>
    <row r="56" spans="1:16" s="4" customFormat="1" ht="55.2" x14ac:dyDescent="0.3">
      <c r="A56" s="110" t="s">
        <v>497</v>
      </c>
      <c r="B56" s="2" t="s">
        <v>10</v>
      </c>
      <c r="C56" s="2" t="s">
        <v>328</v>
      </c>
      <c r="D56" s="2" t="s">
        <v>354</v>
      </c>
      <c r="E56" s="2" t="s">
        <v>355</v>
      </c>
      <c r="F56" s="110" t="s">
        <v>356</v>
      </c>
      <c r="G56" s="141">
        <v>188023.82</v>
      </c>
      <c r="H56" s="139" t="s">
        <v>357</v>
      </c>
      <c r="I56" s="119"/>
      <c r="J56" s="119"/>
      <c r="K56" s="1"/>
      <c r="M56" s="11"/>
      <c r="N56" s="11"/>
      <c r="O56" s="11"/>
      <c r="P56" s="11"/>
    </row>
    <row r="57" spans="1:16" s="119" customFormat="1" ht="52.8" customHeight="1" x14ac:dyDescent="0.3">
      <c r="A57" s="111" t="s">
        <v>519</v>
      </c>
      <c r="B57" s="2" t="s">
        <v>10</v>
      </c>
      <c r="C57" s="111" t="s">
        <v>84</v>
      </c>
      <c r="D57" s="111" t="s">
        <v>491</v>
      </c>
      <c r="E57" s="111" t="s">
        <v>485</v>
      </c>
      <c r="F57" s="113" t="s">
        <v>486</v>
      </c>
      <c r="G57" s="182">
        <v>747073.05</v>
      </c>
      <c r="H57" s="188">
        <v>46178</v>
      </c>
    </row>
    <row r="58" spans="1:16" ht="15.6" x14ac:dyDescent="0.3">
      <c r="A58" s="17"/>
      <c r="B58" s="17"/>
      <c r="C58" s="17"/>
      <c r="D58" s="17"/>
      <c r="E58" s="17"/>
      <c r="F58" s="64" t="s">
        <v>20</v>
      </c>
      <c r="G58" s="102">
        <f>SUM(G5,G15,G27,G29,G42,G45,G53,G55)</f>
        <v>18454622.141860634</v>
      </c>
      <c r="H58" s="18"/>
      <c r="I58" s="119"/>
      <c r="J58" s="119"/>
      <c r="K58" s="1"/>
      <c r="L58" s="4"/>
      <c r="M58" s="10"/>
      <c r="N58" s="10"/>
      <c r="O58" s="10"/>
      <c r="P58" s="10"/>
    </row>
    <row r="59" spans="1:16" x14ac:dyDescent="0.3">
      <c r="I59" s="119"/>
      <c r="J59" s="119"/>
      <c r="K59" s="1"/>
    </row>
    <row r="60" spans="1:16" x14ac:dyDescent="0.3">
      <c r="B60" s="201" t="s">
        <v>21</v>
      </c>
      <c r="C60" s="202"/>
      <c r="F60" s="3"/>
      <c r="G60" s="3"/>
      <c r="I60" s="105"/>
      <c r="J60" s="1"/>
      <c r="K60" s="1"/>
      <c r="L60" s="4"/>
    </row>
    <row r="61" spans="1:16" x14ac:dyDescent="0.3">
      <c r="B61" s="26" t="s">
        <v>10</v>
      </c>
      <c r="C61" s="27">
        <f>SUMIF($B$6:$B$59,B61,$G$6:$G$59)</f>
        <v>2091297.9807834674</v>
      </c>
      <c r="D61" s="6"/>
      <c r="F61" s="3"/>
      <c r="G61" s="3"/>
    </row>
    <row r="62" spans="1:16" x14ac:dyDescent="0.3">
      <c r="B62" s="26" t="s">
        <v>9</v>
      </c>
      <c r="C62" s="27">
        <f>SUMIF($B$6:$B$59,B62,$G$6:$G$59)</f>
        <v>4834015.4452724401</v>
      </c>
      <c r="D62" s="6"/>
      <c r="F62" s="3"/>
      <c r="G62" s="3"/>
    </row>
    <row r="63" spans="1:16" x14ac:dyDescent="0.3">
      <c r="B63" s="26" t="s">
        <v>11</v>
      </c>
      <c r="C63" s="27">
        <f>SUMIF($B$6:$B$59,B63,$G$6:$G$59)</f>
        <v>2517811.9598059589</v>
      </c>
      <c r="D63" s="6"/>
      <c r="F63" s="3"/>
      <c r="G63" s="3"/>
      <c r="I63" s="118"/>
      <c r="J63" s="118"/>
    </row>
    <row r="64" spans="1:16" x14ac:dyDescent="0.3">
      <c r="B64" s="26" t="s">
        <v>14</v>
      </c>
      <c r="C64" s="27">
        <f>SUMIF($B$6:$B$59,B64,$G$6:$G$59)</f>
        <v>597969.11628970818</v>
      </c>
      <c r="D64" s="6"/>
      <c r="F64" s="3"/>
      <c r="G64" s="3"/>
      <c r="I64" s="118"/>
      <c r="J64" s="118"/>
    </row>
    <row r="65" spans="1:16" x14ac:dyDescent="0.3">
      <c r="B65" s="26" t="s">
        <v>12</v>
      </c>
      <c r="C65" s="27">
        <f>SUMIF($B$6:$B$59,B65,$G$6:$G$59)</f>
        <v>7346042.0797090596</v>
      </c>
      <c r="D65" s="6"/>
      <c r="F65" s="3"/>
      <c r="G65" s="3"/>
      <c r="I65" s="132"/>
    </row>
    <row r="66" spans="1:16" x14ac:dyDescent="0.3">
      <c r="B66" s="31" t="s">
        <v>22</v>
      </c>
      <c r="C66" s="30">
        <f>SUM(C61:C65)</f>
        <v>17387136.581860635</v>
      </c>
      <c r="F66" s="3"/>
      <c r="G66" s="3"/>
    </row>
    <row r="67" spans="1:16" customFormat="1" x14ac:dyDescent="0.3">
      <c r="A67" s="3"/>
      <c r="B67" s="20"/>
      <c r="C67" s="22"/>
      <c r="D67" s="3"/>
      <c r="E67" s="3"/>
      <c r="F67" s="24"/>
      <c r="G67" s="131"/>
      <c r="H67" s="9"/>
      <c r="I67" s="132"/>
      <c r="J67" s="3"/>
      <c r="K67" s="3"/>
      <c r="L67" s="3"/>
      <c r="M67" s="3"/>
      <c r="N67" s="3"/>
      <c r="O67" s="3"/>
      <c r="P67" s="3"/>
    </row>
    <row r="68" spans="1:16" customFormat="1" x14ac:dyDescent="0.3">
      <c r="B68" s="25" t="s">
        <v>13</v>
      </c>
      <c r="C68" s="13">
        <f>SUMIF($B$6:$B$59,B68,$G$6:$G$59)</f>
        <v>1067485.56</v>
      </c>
      <c r="D68" s="81"/>
      <c r="E68" s="23"/>
      <c r="F68" s="24"/>
      <c r="G68" s="103"/>
      <c r="H68" s="9"/>
      <c r="I68" s="104"/>
      <c r="J68" s="3"/>
    </row>
    <row r="69" spans="1:16" x14ac:dyDescent="0.3">
      <c r="A69"/>
      <c r="B69" s="25" t="s">
        <v>23</v>
      </c>
      <c r="C69" s="32">
        <f>SUM(C66,C68)</f>
        <v>18454622.141860634</v>
      </c>
      <c r="D69" s="81"/>
      <c r="E69" s="23"/>
      <c r="I69" s="132"/>
    </row>
    <row r="70" spans="1:16" x14ac:dyDescent="0.3">
      <c r="H70" s="108"/>
      <c r="K70"/>
      <c r="L70"/>
      <c r="M70"/>
      <c r="N70"/>
      <c r="O70"/>
      <c r="P70"/>
    </row>
    <row r="71" spans="1:16" x14ac:dyDescent="0.3">
      <c r="I71" s="132"/>
    </row>
    <row r="72" spans="1:16" x14ac:dyDescent="0.3">
      <c r="I72" s="132"/>
    </row>
  </sheetData>
  <autoFilter ref="A4:H58" xr:uid="{237012A7-CC10-4948-AE3F-F83C9C9B2868}"/>
  <mergeCells count="12">
    <mergeCell ref="A55:F55"/>
    <mergeCell ref="A1:H1"/>
    <mergeCell ref="B60:C60"/>
    <mergeCell ref="A5:F5"/>
    <mergeCell ref="A27:F27"/>
    <mergeCell ref="A29:F29"/>
    <mergeCell ref="A2:H2"/>
    <mergeCell ref="A42:F42"/>
    <mergeCell ref="A45:F45"/>
    <mergeCell ref="A53:F53"/>
    <mergeCell ref="A3:H3"/>
    <mergeCell ref="A15:F15"/>
  </mergeCells>
  <phoneticPr fontId="41" type="noConversion"/>
  <pageMargins left="0.31496062992125984" right="0.31496062992125984" top="0.35433070866141736" bottom="0.35433070866141736" header="0.31496062992125984" footer="0.31496062992125984"/>
  <pageSetup paperSize="9" scale="3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45AA3B-2F74-4AE6-92C8-11EB647C2EF7}">
  <sheetPr codeName="Blad12">
    <pageSetUpPr fitToPage="1"/>
  </sheetPr>
  <dimension ref="A1:U27"/>
  <sheetViews>
    <sheetView zoomScale="99" zoomScaleNormal="99" workbookViewId="0">
      <pane xSplit="1" ySplit="1" topLeftCell="B2" activePane="bottomRight" state="frozen"/>
      <selection pane="topRight" activeCell="B1" sqref="B1"/>
      <selection pane="bottomLeft" activeCell="A2" sqref="A2"/>
      <selection pane="bottomRight" activeCell="F12" sqref="F12"/>
    </sheetView>
  </sheetViews>
  <sheetFormatPr defaultColWidth="8.88671875" defaultRowHeight="14.4" x14ac:dyDescent="0.3"/>
  <cols>
    <col min="1" max="1" width="17.88671875" style="3" customWidth="1"/>
    <col min="2" max="2" width="15.6640625" style="3" customWidth="1"/>
    <col min="3" max="3" width="13.44140625" style="3" customWidth="1"/>
    <col min="4" max="5" width="23.109375" style="3" customWidth="1"/>
    <col min="6" max="6" width="47.6640625" style="24" customWidth="1"/>
    <col min="7" max="8" width="12.21875" style="97" customWidth="1"/>
    <col min="9" max="9" width="14.6640625" style="103" customWidth="1"/>
    <col min="10" max="10" width="15.77734375" style="9" customWidth="1"/>
    <col min="11" max="11" width="34.33203125" style="104" customWidth="1"/>
    <col min="12" max="12" width="12.88671875" style="3" customWidth="1"/>
    <col min="13" max="15" width="14.77734375" style="3" bestFit="1" customWidth="1"/>
    <col min="16" max="16" width="10.77734375" style="3" bestFit="1" customWidth="1"/>
    <col min="17" max="17" width="10.6640625" style="3" bestFit="1" customWidth="1"/>
    <col min="18" max="16384" width="8.88671875" style="3"/>
  </cols>
  <sheetData>
    <row r="1" spans="1:21" ht="18.600000000000001" customHeight="1" x14ac:dyDescent="0.3">
      <c r="A1" s="198" t="s">
        <v>520</v>
      </c>
      <c r="B1" s="199"/>
      <c r="C1" s="199"/>
      <c r="D1" s="199"/>
      <c r="E1" s="199"/>
      <c r="F1" s="199"/>
      <c r="G1" s="199"/>
      <c r="H1" s="199"/>
      <c r="I1" s="199"/>
      <c r="J1" s="200"/>
    </row>
    <row r="2" spans="1:21" ht="51" customHeight="1" x14ac:dyDescent="0.3">
      <c r="A2" s="210" t="s">
        <v>0</v>
      </c>
      <c r="B2" s="210"/>
      <c r="C2" s="210"/>
      <c r="D2" s="210"/>
      <c r="E2" s="210"/>
      <c r="F2" s="210"/>
      <c r="G2" s="210"/>
      <c r="H2" s="210"/>
      <c r="I2" s="210"/>
      <c r="J2" s="210"/>
      <c r="K2" s="105"/>
      <c r="L2" s="1"/>
      <c r="M2" s="1"/>
    </row>
    <row r="3" spans="1:21" x14ac:dyDescent="0.3">
      <c r="A3" s="211" t="s">
        <v>86</v>
      </c>
      <c r="B3" s="211"/>
      <c r="C3" s="211"/>
      <c r="D3" s="211"/>
      <c r="E3" s="211"/>
      <c r="F3" s="211"/>
      <c r="G3" s="211"/>
      <c r="H3" s="211"/>
      <c r="I3" s="211"/>
      <c r="J3" s="211"/>
      <c r="K3" s="123"/>
      <c r="L3" s="91"/>
      <c r="M3" s="91"/>
      <c r="N3" s="91"/>
      <c r="O3" s="91"/>
      <c r="P3" s="91"/>
      <c r="Q3" s="91"/>
      <c r="R3" s="91"/>
    </row>
    <row r="4" spans="1:21" s="4" customFormat="1" ht="27.6" x14ac:dyDescent="0.3">
      <c r="A4" s="37" t="s">
        <v>1</v>
      </c>
      <c r="B4" s="37" t="s">
        <v>2</v>
      </c>
      <c r="C4" s="37" t="s">
        <v>3</v>
      </c>
      <c r="D4" s="34" t="s">
        <v>4</v>
      </c>
      <c r="E4" s="37" t="s">
        <v>5</v>
      </c>
      <c r="F4" s="37" t="s">
        <v>6</v>
      </c>
      <c r="G4" s="37" t="s">
        <v>526</v>
      </c>
      <c r="H4" s="37" t="s">
        <v>527</v>
      </c>
      <c r="I4" s="196" t="s">
        <v>7</v>
      </c>
      <c r="J4" s="37" t="s">
        <v>8</v>
      </c>
      <c r="K4" s="105"/>
      <c r="L4" s="1"/>
      <c r="M4" s="1"/>
    </row>
    <row r="5" spans="1:21" s="15" customFormat="1" ht="15.6" x14ac:dyDescent="0.3">
      <c r="A5" s="203" t="s">
        <v>451</v>
      </c>
      <c r="B5" s="203"/>
      <c r="C5" s="203"/>
      <c r="D5" s="203"/>
      <c r="E5" s="203"/>
      <c r="F5" s="204"/>
      <c r="G5" s="187"/>
      <c r="H5" s="187"/>
      <c r="I5" s="100"/>
      <c r="J5" s="63"/>
      <c r="K5" s="105"/>
      <c r="L5" s="1"/>
      <c r="M5" s="1"/>
      <c r="N5" s="4"/>
      <c r="O5" s="62"/>
      <c r="P5" s="62"/>
      <c r="Q5" s="62"/>
      <c r="R5" s="62"/>
      <c r="S5" s="62"/>
      <c r="T5" s="62"/>
      <c r="U5" s="62"/>
    </row>
    <row r="6" spans="1:21" s="4" customFormat="1" ht="55.2" x14ac:dyDescent="0.3">
      <c r="A6" s="136" t="s">
        <v>302</v>
      </c>
      <c r="B6" s="136" t="s">
        <v>13</v>
      </c>
      <c r="C6" s="136" t="s">
        <v>303</v>
      </c>
      <c r="D6" s="136" t="s">
        <v>304</v>
      </c>
      <c r="E6" s="136" t="s">
        <v>305</v>
      </c>
      <c r="F6" s="136" t="s">
        <v>306</v>
      </c>
      <c r="G6" s="189" t="s">
        <v>525</v>
      </c>
      <c r="H6" s="189">
        <v>48</v>
      </c>
      <c r="I6" s="161">
        <v>1067485.56</v>
      </c>
      <c r="J6" s="162">
        <v>46084</v>
      </c>
      <c r="K6" s="105"/>
      <c r="L6" s="10"/>
      <c r="M6" s="1"/>
      <c r="N6" s="1"/>
    </row>
    <row r="7" spans="1:21" s="62" customFormat="1" ht="37.799999999999997" customHeight="1" x14ac:dyDescent="0.3">
      <c r="A7" s="146" t="s">
        <v>401</v>
      </c>
      <c r="B7" s="145" t="s">
        <v>9</v>
      </c>
      <c r="C7" s="146" t="s">
        <v>49</v>
      </c>
      <c r="D7" s="156" t="s">
        <v>402</v>
      </c>
      <c r="E7" s="113" t="s">
        <v>403</v>
      </c>
      <c r="F7" s="113" t="s">
        <v>529</v>
      </c>
      <c r="G7" s="190">
        <v>16</v>
      </c>
      <c r="H7" s="190" t="s">
        <v>525</v>
      </c>
      <c r="I7" s="161">
        <v>280617.62</v>
      </c>
      <c r="J7" s="153">
        <v>46090</v>
      </c>
      <c r="K7" s="105"/>
      <c r="L7" s="1"/>
      <c r="M7" s="1"/>
      <c r="N7" s="4"/>
    </row>
    <row r="8" spans="1:21" s="62" customFormat="1" ht="41.4" x14ac:dyDescent="0.3">
      <c r="A8" s="146" t="s">
        <v>421</v>
      </c>
      <c r="B8" s="146" t="s">
        <v>9</v>
      </c>
      <c r="C8" s="146" t="s">
        <v>69</v>
      </c>
      <c r="D8" s="156" t="s">
        <v>422</v>
      </c>
      <c r="E8" s="146" t="s">
        <v>423</v>
      </c>
      <c r="F8" s="146" t="s">
        <v>444</v>
      </c>
      <c r="G8" s="191" t="s">
        <v>525</v>
      </c>
      <c r="H8" s="191">
        <v>64</v>
      </c>
      <c r="I8" s="161">
        <v>1649365.05</v>
      </c>
      <c r="J8" s="164">
        <v>46119</v>
      </c>
      <c r="K8" s="105"/>
      <c r="L8" s="1"/>
      <c r="M8" s="1"/>
      <c r="N8" s="4"/>
    </row>
    <row r="9" spans="1:21" s="62" customFormat="1" ht="55.2" x14ac:dyDescent="0.3">
      <c r="A9" s="113" t="s">
        <v>453</v>
      </c>
      <c r="B9" s="111" t="s">
        <v>12</v>
      </c>
      <c r="C9" s="113" t="s">
        <v>414</v>
      </c>
      <c r="D9" s="150" t="s">
        <v>415</v>
      </c>
      <c r="E9" s="113" t="s">
        <v>416</v>
      </c>
      <c r="F9" s="113" t="s">
        <v>446</v>
      </c>
      <c r="G9" s="190">
        <v>23</v>
      </c>
      <c r="H9" s="190">
        <v>31</v>
      </c>
      <c r="I9" s="161">
        <v>1389500.52</v>
      </c>
      <c r="J9" s="153">
        <v>46122</v>
      </c>
      <c r="K9" s="105"/>
      <c r="L9" s="1"/>
      <c r="M9" s="1"/>
      <c r="N9" s="4"/>
    </row>
    <row r="10" spans="1:21" s="62" customFormat="1" ht="55.2" x14ac:dyDescent="0.3">
      <c r="A10" s="113" t="s">
        <v>417</v>
      </c>
      <c r="B10" s="111" t="s">
        <v>11</v>
      </c>
      <c r="C10" s="113" t="s">
        <v>418</v>
      </c>
      <c r="D10" s="150" t="s">
        <v>419</v>
      </c>
      <c r="E10" s="113" t="s">
        <v>420</v>
      </c>
      <c r="F10" s="113" t="s">
        <v>447</v>
      </c>
      <c r="G10" s="190" t="s">
        <v>525</v>
      </c>
      <c r="H10" s="190">
        <v>14</v>
      </c>
      <c r="I10" s="161">
        <v>114531.35</v>
      </c>
      <c r="J10" s="153">
        <v>46122</v>
      </c>
      <c r="K10" s="105"/>
      <c r="L10" s="1"/>
      <c r="M10" s="1"/>
      <c r="N10" s="4"/>
    </row>
    <row r="11" spans="1:21" s="114" customFormat="1" ht="41.4" x14ac:dyDescent="0.3">
      <c r="A11" s="111" t="s">
        <v>499</v>
      </c>
      <c r="B11" s="111" t="s">
        <v>11</v>
      </c>
      <c r="C11" s="111" t="s">
        <v>59</v>
      </c>
      <c r="D11" s="111" t="s">
        <v>471</v>
      </c>
      <c r="E11" s="111" t="s">
        <v>472</v>
      </c>
      <c r="F11" s="111" t="s">
        <v>473</v>
      </c>
      <c r="G11" s="192" t="s">
        <v>525</v>
      </c>
      <c r="H11" s="192">
        <v>54</v>
      </c>
      <c r="I11" s="182">
        <v>1136584.78</v>
      </c>
      <c r="J11" s="163">
        <v>46151</v>
      </c>
      <c r="K11" s="105"/>
      <c r="L11" s="1"/>
    </row>
    <row r="12" spans="1:21" s="119" customFormat="1" ht="41.4" x14ac:dyDescent="0.3">
      <c r="A12" s="111" t="s">
        <v>502</v>
      </c>
      <c r="B12" s="111" t="s">
        <v>12</v>
      </c>
      <c r="C12" s="111" t="s">
        <v>458</v>
      </c>
      <c r="D12" s="111" t="s">
        <v>459</v>
      </c>
      <c r="E12" s="111" t="s">
        <v>460</v>
      </c>
      <c r="F12" s="113" t="s">
        <v>528</v>
      </c>
      <c r="G12" s="190">
        <v>54</v>
      </c>
      <c r="H12" s="190" t="s">
        <v>525</v>
      </c>
      <c r="I12" s="181">
        <v>1538135.25</v>
      </c>
      <c r="J12" s="163">
        <v>46154</v>
      </c>
      <c r="K12" s="105"/>
      <c r="L12" s="1"/>
      <c r="M12" s="114"/>
      <c r="N12" s="114"/>
      <c r="O12" s="114"/>
      <c r="P12" s="114"/>
      <c r="Q12" s="114"/>
      <c r="R12" s="114"/>
      <c r="S12" s="114"/>
    </row>
    <row r="13" spans="1:21" ht="15.6" x14ac:dyDescent="0.3">
      <c r="A13" s="17"/>
      <c r="B13" s="17"/>
      <c r="C13" s="17"/>
      <c r="D13" s="17"/>
      <c r="E13" s="17"/>
      <c r="F13" s="64" t="s">
        <v>20</v>
      </c>
      <c r="G13" s="193">
        <f>SUM(G6:G12)</f>
        <v>93</v>
      </c>
      <c r="H13" s="193">
        <f>SUM(H6:H12)</f>
        <v>211</v>
      </c>
      <c r="I13" s="102">
        <f>SUM(I4:I12)</f>
        <v>7176220.1299999999</v>
      </c>
      <c r="J13" s="18"/>
      <c r="K13" s="119"/>
      <c r="L13" s="119"/>
      <c r="M13" s="1"/>
      <c r="N13" s="4"/>
      <c r="O13" s="10"/>
      <c r="P13" s="10"/>
      <c r="Q13" s="10"/>
      <c r="R13" s="10"/>
    </row>
    <row r="14" spans="1:21" x14ac:dyDescent="0.3">
      <c r="K14" s="119"/>
      <c r="L14" s="119"/>
      <c r="M14" s="1"/>
    </row>
    <row r="15" spans="1:21" x14ac:dyDescent="0.3">
      <c r="F15" s="3"/>
      <c r="G15" s="194"/>
      <c r="H15" s="194"/>
      <c r="I15" s="3"/>
      <c r="K15" s="105"/>
      <c r="L15" s="1"/>
      <c r="M15" s="1"/>
      <c r="N15" s="4"/>
    </row>
    <row r="16" spans="1:21" x14ac:dyDescent="0.3">
      <c r="D16" s="6"/>
      <c r="E16" s="6"/>
      <c r="F16" s="6"/>
      <c r="G16" s="195"/>
      <c r="H16" s="195"/>
      <c r="I16" s="6"/>
    </row>
    <row r="17" spans="1:18" x14ac:dyDescent="0.3">
      <c r="D17" s="6"/>
      <c r="E17" s="6"/>
      <c r="F17" s="6"/>
      <c r="G17" s="195"/>
      <c r="H17" s="195"/>
      <c r="I17" s="6"/>
    </row>
    <row r="18" spans="1:18" x14ac:dyDescent="0.3">
      <c r="D18" s="6"/>
      <c r="E18" s="6"/>
      <c r="F18" s="6"/>
      <c r="G18" s="195"/>
      <c r="H18" s="195"/>
      <c r="I18" s="6"/>
      <c r="K18" s="118"/>
      <c r="L18" s="118"/>
    </row>
    <row r="19" spans="1:18" x14ac:dyDescent="0.3">
      <c r="D19" s="6"/>
      <c r="E19" s="6"/>
      <c r="F19" s="6"/>
      <c r="G19" s="195"/>
      <c r="H19" s="195"/>
      <c r="I19" s="6"/>
      <c r="K19" s="118"/>
      <c r="L19" s="118"/>
    </row>
    <row r="20" spans="1:18" x14ac:dyDescent="0.3">
      <c r="D20" s="6"/>
      <c r="E20" s="6"/>
      <c r="F20" s="6"/>
      <c r="G20" s="195"/>
      <c r="H20" s="195"/>
      <c r="I20" s="6"/>
      <c r="K20" s="132"/>
    </row>
    <row r="21" spans="1:18" x14ac:dyDescent="0.3">
      <c r="F21" s="3"/>
      <c r="G21" s="194"/>
      <c r="H21" s="194"/>
      <c r="I21" s="3"/>
    </row>
    <row r="22" spans="1:18" customFormat="1" x14ac:dyDescent="0.3">
      <c r="A22" s="3"/>
      <c r="B22" s="3"/>
      <c r="C22" s="3"/>
      <c r="D22" s="3"/>
      <c r="E22" s="3"/>
      <c r="F22" s="3"/>
      <c r="G22" s="194"/>
      <c r="H22" s="194"/>
      <c r="I22" s="3"/>
      <c r="J22" s="9"/>
      <c r="K22" s="132"/>
      <c r="L22" s="3"/>
      <c r="M22" s="3"/>
      <c r="N22" s="3"/>
      <c r="O22" s="3"/>
      <c r="P22" s="3"/>
      <c r="Q22" s="3"/>
      <c r="R22" s="3"/>
    </row>
    <row r="23" spans="1:18" customFormat="1" x14ac:dyDescent="0.3">
      <c r="B23" s="3"/>
      <c r="C23" s="3"/>
      <c r="D23" s="81"/>
      <c r="E23" s="23"/>
      <c r="F23" s="24"/>
      <c r="G23" s="97"/>
      <c r="H23" s="97"/>
      <c r="I23" s="103"/>
      <c r="J23" s="9"/>
      <c r="K23" s="104"/>
      <c r="L23" s="3"/>
    </row>
    <row r="24" spans="1:18" x14ac:dyDescent="0.3">
      <c r="A24"/>
      <c r="D24" s="81"/>
      <c r="E24" s="23"/>
      <c r="K24" s="132"/>
    </row>
    <row r="25" spans="1:18" x14ac:dyDescent="0.3">
      <c r="J25" s="108"/>
      <c r="M25"/>
      <c r="N25"/>
      <c r="O25"/>
      <c r="P25"/>
      <c r="Q25"/>
      <c r="R25"/>
    </row>
    <row r="26" spans="1:18" x14ac:dyDescent="0.3">
      <c r="K26" s="132"/>
    </row>
    <row r="27" spans="1:18" x14ac:dyDescent="0.3">
      <c r="K27" s="132"/>
    </row>
  </sheetData>
  <autoFilter ref="A4:J13" xr:uid="{237012A7-CC10-4948-AE3F-F83C9C9B2868}"/>
  <mergeCells count="4">
    <mergeCell ref="A1:J1"/>
    <mergeCell ref="A2:J2"/>
    <mergeCell ref="A3:J3"/>
    <mergeCell ref="A5:F5"/>
  </mergeCells>
  <pageMargins left="0.31496062992125984" right="0.31496062992125984" top="0.35433070866141736" bottom="0.35433070866141736" header="0.31496062992125984" footer="0.31496062992125984"/>
  <pageSetup paperSize="9" scale="3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C84DD-45C7-4E8E-901E-1C414C43D199}">
  <sheetPr codeName="Blad6"/>
  <dimension ref="A1:K7"/>
  <sheetViews>
    <sheetView workbookViewId="0">
      <selection activeCell="E14" sqref="E14"/>
    </sheetView>
  </sheetViews>
  <sheetFormatPr defaultRowHeight="14.4" x14ac:dyDescent="0.3"/>
  <cols>
    <col min="1" max="1" width="10.5546875" bestFit="1" customWidth="1"/>
    <col min="2" max="2" width="34.44140625" bestFit="1" customWidth="1"/>
    <col min="3" max="3" width="39.21875" customWidth="1"/>
    <col min="4" max="4" width="32.88671875" customWidth="1"/>
    <col min="5" max="5" width="33" bestFit="1" customWidth="1"/>
    <col min="6" max="6" width="28.88671875" bestFit="1" customWidth="1"/>
    <col min="7" max="7" width="14" style="92" customWidth="1"/>
    <col min="8" max="8" width="12.5546875" style="96" customWidth="1"/>
    <col min="10" max="10" width="25.6640625" bestFit="1" customWidth="1"/>
    <col min="11" max="11" width="12.33203125" bestFit="1" customWidth="1"/>
  </cols>
  <sheetData>
    <row r="1" spans="1:11" ht="23.4" x14ac:dyDescent="0.3">
      <c r="A1" s="212" t="s">
        <v>521</v>
      </c>
      <c r="B1" s="212"/>
      <c r="C1" s="212"/>
      <c r="D1" s="212"/>
      <c r="E1" s="212"/>
      <c r="F1" s="212"/>
      <c r="G1" s="212"/>
      <c r="H1" s="212"/>
    </row>
    <row r="2" spans="1:11" ht="35.4" customHeight="1" x14ac:dyDescent="0.3">
      <c r="A2" s="210" t="s">
        <v>43</v>
      </c>
      <c r="B2" s="210"/>
      <c r="C2" s="210"/>
      <c r="D2" s="210"/>
      <c r="E2" s="210"/>
      <c r="F2" s="210"/>
      <c r="G2" s="210"/>
      <c r="H2" s="210"/>
    </row>
    <row r="3" spans="1:11" x14ac:dyDescent="0.3">
      <c r="A3" s="211" t="s">
        <v>87</v>
      </c>
      <c r="B3" s="211"/>
      <c r="C3" s="211"/>
      <c r="D3" s="211"/>
      <c r="E3" s="211"/>
      <c r="F3" s="211"/>
      <c r="G3" s="211"/>
      <c r="H3" s="211"/>
      <c r="I3" s="124"/>
    </row>
    <row r="4" spans="1:11" ht="41.4" x14ac:dyDescent="0.3">
      <c r="A4" s="34" t="s">
        <v>1</v>
      </c>
      <c r="B4" s="34" t="s">
        <v>44</v>
      </c>
      <c r="C4" s="34" t="s">
        <v>4</v>
      </c>
      <c r="D4" s="34" t="s">
        <v>45</v>
      </c>
      <c r="E4" s="34" t="s">
        <v>46</v>
      </c>
      <c r="F4" s="34" t="s">
        <v>2</v>
      </c>
      <c r="G4" s="93" t="s">
        <v>47</v>
      </c>
      <c r="H4" s="95" t="s">
        <v>8</v>
      </c>
      <c r="J4" s="130" t="s">
        <v>21</v>
      </c>
      <c r="K4" s="94"/>
    </row>
    <row r="5" spans="1:11" x14ac:dyDescent="0.3">
      <c r="A5" s="125"/>
      <c r="B5" s="125"/>
      <c r="C5" s="126"/>
      <c r="D5" s="126"/>
      <c r="E5" s="126"/>
      <c r="F5" s="125"/>
      <c r="G5" s="127"/>
      <c r="H5" s="128"/>
      <c r="J5" s="121"/>
      <c r="K5" s="80"/>
    </row>
    <row r="6" spans="1:11" x14ac:dyDescent="0.3">
      <c r="A6" s="125"/>
      <c r="B6" s="125"/>
      <c r="C6" s="125"/>
      <c r="D6" s="125"/>
      <c r="E6" s="125"/>
      <c r="F6" s="125"/>
      <c r="G6" s="129"/>
      <c r="H6" s="128"/>
    </row>
    <row r="7" spans="1:11" s="80" customFormat="1" ht="31.2" customHeight="1" x14ac:dyDescent="0.3">
      <c r="A7" s="20"/>
      <c r="B7" s="20"/>
      <c r="C7" s="22"/>
      <c r="D7" s="22"/>
      <c r="E7" s="213" t="s">
        <v>20</v>
      </c>
      <c r="F7" s="214"/>
      <c r="G7" s="98">
        <f>SUM(G5:G6)</f>
        <v>0</v>
      </c>
      <c r="I7" s="122"/>
      <c r="J7"/>
      <c r="K7"/>
    </row>
  </sheetData>
  <autoFilter ref="A4:H4" xr:uid="{DA4C84DD-45C7-4E8E-901E-1C414C43D199}"/>
  <mergeCells count="4">
    <mergeCell ref="A1:H1"/>
    <mergeCell ref="A2:H2"/>
    <mergeCell ref="A3:H3"/>
    <mergeCell ref="E7:F7"/>
  </mergeCells>
  <conditionalFormatting sqref="G7">
    <cfRule type="expression" dxfId="8" priority="1">
      <formula>#REF!="9. afgerond"</formula>
    </cfRule>
    <cfRule type="expression" dxfId="7" priority="2">
      <formula>#REF!="8. zelfevaluatie"</formula>
    </cfRule>
    <cfRule type="expression" dxfId="6" priority="3">
      <formula>#REF!="7. betaald"</formula>
    </cfRule>
    <cfRule type="expression" dxfId="5" priority="4">
      <formula>#REF!="6. aanvraag uitbetaling"</formula>
    </cfRule>
    <cfRule type="expression" dxfId="4" priority="5">
      <formula>#REF!="5. verlenging termijn"</formula>
    </cfRule>
    <cfRule type="expression" dxfId="3" priority="6">
      <formula>#REF!="4. beslissing "</formula>
    </cfRule>
    <cfRule type="expression" dxfId="2" priority="7">
      <formula>#REF!="2. evaluatie klaar"</formula>
    </cfRule>
    <cfRule type="expression" dxfId="1" priority="8">
      <formula>#REF!="1. ontvankelijk"</formula>
    </cfRule>
    <cfRule type="expression" dxfId="0" priority="9">
      <formula>#REF!="3. naar IF"</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0BF18-D044-4F3A-901C-6C582781997C}">
  <sheetPr codeName="Blad4">
    <pageSetUpPr fitToPage="1"/>
  </sheetPr>
  <dimension ref="A1:I22"/>
  <sheetViews>
    <sheetView zoomScale="102" zoomScaleNormal="102" workbookViewId="0">
      <pane xSplit="1" ySplit="1" topLeftCell="C2" activePane="bottomRight" state="frozen"/>
      <selection pane="topRight" activeCell="B1" sqref="B1"/>
      <selection pane="bottomLeft" activeCell="A2" sqref="A2"/>
      <selection pane="bottomRight" activeCell="E9" sqref="E9"/>
    </sheetView>
  </sheetViews>
  <sheetFormatPr defaultColWidth="8.88671875" defaultRowHeight="14.4" x14ac:dyDescent="0.3"/>
  <cols>
    <col min="1" max="1" width="15.6640625" style="3" customWidth="1"/>
    <col min="2" max="2" width="16.44140625" style="5" customWidth="1"/>
    <col min="3" max="3" width="14.33203125" style="3" customWidth="1"/>
    <col min="4" max="5" width="23.109375" style="3" customWidth="1"/>
    <col min="6" max="6" width="47.6640625" style="3" customWidth="1"/>
    <col min="7" max="7" width="28.109375" style="72" customWidth="1"/>
    <col min="8" max="8" width="18.109375" style="8" customWidth="1"/>
    <col min="9" max="9" width="15.44140625" style="9" customWidth="1"/>
    <col min="10" max="10" width="10.5546875" style="3" bestFit="1" customWidth="1"/>
    <col min="11" max="11" width="8.88671875" style="3"/>
    <col min="12" max="12" width="10.6640625" style="3" bestFit="1" customWidth="1"/>
    <col min="13" max="13" width="10.5546875" style="3" bestFit="1" customWidth="1"/>
    <col min="14" max="14" width="10.6640625" style="3" bestFit="1" customWidth="1"/>
    <col min="15" max="15" width="10.5546875" style="3" bestFit="1" customWidth="1"/>
    <col min="16" max="16384" width="8.88671875" style="3"/>
  </cols>
  <sheetData>
    <row r="1" spans="1:9" ht="23.4" customHeight="1" x14ac:dyDescent="0.3">
      <c r="A1" s="198" t="s">
        <v>522</v>
      </c>
      <c r="B1" s="199"/>
      <c r="C1" s="199"/>
      <c r="D1" s="199"/>
      <c r="E1" s="199"/>
      <c r="F1" s="199"/>
      <c r="G1" s="199"/>
      <c r="H1" s="199"/>
      <c r="I1" s="200"/>
    </row>
    <row r="2" spans="1:9" ht="79.2" customHeight="1" x14ac:dyDescent="0.3">
      <c r="A2" s="210" t="s">
        <v>297</v>
      </c>
      <c r="B2" s="210"/>
      <c r="C2" s="210"/>
      <c r="D2" s="210"/>
      <c r="E2" s="210"/>
      <c r="F2" s="210"/>
      <c r="G2" s="210"/>
      <c r="H2" s="210"/>
      <c r="I2" s="210"/>
    </row>
    <row r="3" spans="1:9" x14ac:dyDescent="0.3">
      <c r="A3" s="211" t="s">
        <v>87</v>
      </c>
      <c r="B3" s="211"/>
      <c r="C3" s="211"/>
      <c r="D3" s="211"/>
      <c r="E3" s="211"/>
      <c r="F3" s="211"/>
      <c r="G3" s="211"/>
      <c r="H3" s="211"/>
      <c r="I3" s="211"/>
    </row>
    <row r="4" spans="1:9" s="4" customFormat="1" ht="41.4" customHeight="1" x14ac:dyDescent="0.3">
      <c r="A4" s="35" t="s">
        <v>1</v>
      </c>
      <c r="B4" s="35" t="s">
        <v>2</v>
      </c>
      <c r="C4" s="35" t="s">
        <v>24</v>
      </c>
      <c r="D4" s="35" t="s">
        <v>4</v>
      </c>
      <c r="E4" s="35" t="s">
        <v>5</v>
      </c>
      <c r="F4" s="35" t="s">
        <v>6</v>
      </c>
      <c r="G4" s="66" t="s">
        <v>25</v>
      </c>
      <c r="H4" s="36" t="s">
        <v>26</v>
      </c>
      <c r="I4" s="35" t="s">
        <v>8</v>
      </c>
    </row>
    <row r="5" spans="1:9" s="135" customFormat="1" ht="61.8" customHeight="1" x14ac:dyDescent="0.3">
      <c r="A5" s="167" t="s">
        <v>298</v>
      </c>
      <c r="B5" s="167" t="s">
        <v>10</v>
      </c>
      <c r="C5" s="167" t="s">
        <v>57</v>
      </c>
      <c r="D5" s="167" t="s">
        <v>299</v>
      </c>
      <c r="E5" s="167" t="s">
        <v>300</v>
      </c>
      <c r="F5" s="167" t="s">
        <v>301</v>
      </c>
      <c r="G5" s="168">
        <v>2200000.56</v>
      </c>
      <c r="H5" s="168">
        <v>33348.720000000001</v>
      </c>
      <c r="I5" s="169">
        <v>46056</v>
      </c>
    </row>
    <row r="6" spans="1:9" s="135" customFormat="1" ht="72.599999999999994" customHeight="1" x14ac:dyDescent="0.3">
      <c r="A6" s="167" t="s">
        <v>389</v>
      </c>
      <c r="B6" s="167" t="s">
        <v>12</v>
      </c>
      <c r="C6" s="167" t="s">
        <v>393</v>
      </c>
      <c r="D6" s="167" t="s">
        <v>390</v>
      </c>
      <c r="E6" s="167" t="s">
        <v>391</v>
      </c>
      <c r="F6" s="136" t="s">
        <v>392</v>
      </c>
      <c r="G6" s="168">
        <v>6000000</v>
      </c>
      <c r="H6" s="168">
        <v>102437.52</v>
      </c>
      <c r="I6" s="169">
        <v>46090</v>
      </c>
    </row>
    <row r="7" spans="1:9" s="135" customFormat="1" ht="72.599999999999994" customHeight="1" x14ac:dyDescent="0.3">
      <c r="A7" s="112" t="s">
        <v>425</v>
      </c>
      <c r="B7" s="112" t="s">
        <v>10</v>
      </c>
      <c r="C7" s="113" t="s">
        <v>426</v>
      </c>
      <c r="D7" s="113" t="s">
        <v>427</v>
      </c>
      <c r="E7" s="111" t="s">
        <v>428</v>
      </c>
      <c r="F7" s="170" t="s">
        <v>429</v>
      </c>
      <c r="G7" s="13">
        <v>1316403</v>
      </c>
      <c r="H7" s="13">
        <v>25631.79</v>
      </c>
      <c r="I7" s="166">
        <v>46122</v>
      </c>
    </row>
    <row r="8" spans="1:9" s="114" customFormat="1" ht="73.8" customHeight="1" x14ac:dyDescent="0.3">
      <c r="A8" s="112" t="s">
        <v>438</v>
      </c>
      <c r="B8" s="112" t="s">
        <v>14</v>
      </c>
      <c r="C8" s="112" t="s">
        <v>439</v>
      </c>
      <c r="D8" s="112" t="s">
        <v>441</v>
      </c>
      <c r="E8" s="112" t="s">
        <v>442</v>
      </c>
      <c r="F8" s="111" t="s">
        <v>440</v>
      </c>
      <c r="G8" s="159">
        <v>2800000</v>
      </c>
      <c r="H8" s="159">
        <v>39441.94</v>
      </c>
      <c r="I8" s="166">
        <v>46122</v>
      </c>
    </row>
    <row r="9" spans="1:9" s="135" customFormat="1" ht="69" x14ac:dyDescent="0.3">
      <c r="A9" s="136" t="s">
        <v>394</v>
      </c>
      <c r="B9" s="136" t="s">
        <v>10</v>
      </c>
      <c r="C9" s="136" t="s">
        <v>63</v>
      </c>
      <c r="D9" s="136" t="s">
        <v>368</v>
      </c>
      <c r="E9" s="136" t="s">
        <v>395</v>
      </c>
      <c r="F9" s="136" t="s">
        <v>396</v>
      </c>
      <c r="G9" s="171">
        <v>11600000</v>
      </c>
      <c r="H9" s="171">
        <v>283991.40000000002</v>
      </c>
      <c r="I9" s="166">
        <v>46151</v>
      </c>
    </row>
    <row r="10" spans="1:9" s="10" customFormat="1" ht="15.6" x14ac:dyDescent="0.3">
      <c r="A10" s="1"/>
      <c r="B10" s="1"/>
      <c r="C10" s="1"/>
      <c r="D10" s="1"/>
      <c r="E10" s="1"/>
      <c r="F10" s="33" t="s">
        <v>20</v>
      </c>
      <c r="G10" s="73"/>
      <c r="H10" s="29">
        <f>SUM(H5:H9)</f>
        <v>484851.37</v>
      </c>
    </row>
    <row r="11" spans="1:9" s="10" customFormat="1" ht="13.8" x14ac:dyDescent="0.3">
      <c r="A11" s="1"/>
      <c r="B11" s="1"/>
      <c r="E11" s="1"/>
      <c r="G11" s="74"/>
    </row>
    <row r="12" spans="1:9" s="1" customFormat="1" ht="13.8" x14ac:dyDescent="0.3">
      <c r="B12" s="201" t="s">
        <v>21</v>
      </c>
      <c r="C12" s="202"/>
      <c r="E12" s="7"/>
      <c r="F12" s="14"/>
      <c r="G12" s="75"/>
      <c r="H12" s="75"/>
    </row>
    <row r="13" spans="1:9" s="1" customFormat="1" ht="13.8" x14ac:dyDescent="0.3">
      <c r="B13" s="26" t="s">
        <v>10</v>
      </c>
      <c r="C13" s="27">
        <f>SUMIF($B$5:$B$11,B13,$H$5:$H$11)</f>
        <v>342971.91000000003</v>
      </c>
      <c r="E13" s="7"/>
      <c r="F13" s="7"/>
      <c r="G13" s="74"/>
      <c r="H13" s="7"/>
    </row>
    <row r="14" spans="1:9" s="1" customFormat="1" ht="13.8" x14ac:dyDescent="0.3">
      <c r="B14" s="26" t="s">
        <v>9</v>
      </c>
      <c r="C14" s="27">
        <f>SUMIF($B$5:$B$11,B14,$H$5:$H$11)</f>
        <v>0</v>
      </c>
      <c r="E14" s="7"/>
      <c r="F14" s="7"/>
      <c r="G14" s="74"/>
      <c r="H14" s="7"/>
    </row>
    <row r="15" spans="1:9" s="1" customFormat="1" ht="13.8" x14ac:dyDescent="0.3">
      <c r="B15" s="26" t="s">
        <v>11</v>
      </c>
      <c r="C15" s="27">
        <f>SUMIF($B$5:$B$11,B15,$H$5:$H$11)</f>
        <v>0</v>
      </c>
      <c r="E15" s="7"/>
      <c r="F15" s="7"/>
      <c r="G15" s="74"/>
      <c r="H15" s="7"/>
    </row>
    <row r="16" spans="1:9" s="1" customFormat="1" ht="13.8" x14ac:dyDescent="0.3">
      <c r="B16" s="26" t="s">
        <v>14</v>
      </c>
      <c r="C16" s="27">
        <f>SUMIF($B$5:$B$11,B16,$H$5:$H$11)</f>
        <v>39441.94</v>
      </c>
      <c r="E16" s="7"/>
      <c r="F16" s="7"/>
      <c r="G16" s="74"/>
      <c r="H16" s="7"/>
    </row>
    <row r="17" spans="1:9" s="1" customFormat="1" x14ac:dyDescent="0.3">
      <c r="B17" s="26" t="s">
        <v>12</v>
      </c>
      <c r="C17" s="27">
        <f>SUMIF($B$5:$B$11,B17,$H$5:$H$11)</f>
        <v>102437.52</v>
      </c>
      <c r="E17" s="7"/>
      <c r="F17" s="7"/>
      <c r="G17" s="74"/>
      <c r="H17" s="3"/>
    </row>
    <row r="18" spans="1:9" s="1" customFormat="1" x14ac:dyDescent="0.3">
      <c r="B18" s="31" t="s">
        <v>22</v>
      </c>
      <c r="C18" s="30">
        <f>SUM(C13:C17)</f>
        <v>484851.37000000005</v>
      </c>
      <c r="E18" s="7"/>
      <c r="F18" s="9"/>
      <c r="G18" s="76"/>
      <c r="H18" s="3"/>
    </row>
    <row r="19" spans="1:9" s="1" customFormat="1" x14ac:dyDescent="0.3">
      <c r="B19" s="20"/>
      <c r="C19" s="22"/>
      <c r="E19" s="7"/>
      <c r="F19" s="14"/>
      <c r="G19" s="75"/>
    </row>
    <row r="20" spans="1:9" s="1" customFormat="1" ht="13.8" x14ac:dyDescent="0.3">
      <c r="B20" s="25" t="s">
        <v>13</v>
      </c>
      <c r="C20" s="27">
        <f>SUMIF($B$5:$B$11,B20,$H$5:$H$11)</f>
        <v>0</v>
      </c>
      <c r="E20" s="7"/>
      <c r="F20" s="14"/>
      <c r="G20" s="75"/>
    </row>
    <row r="21" spans="1:9" x14ac:dyDescent="0.3">
      <c r="A21" s="1"/>
      <c r="B21" s="25" t="s">
        <v>23</v>
      </c>
      <c r="C21" s="32">
        <f>SUM(C20,C18)</f>
        <v>484851.37000000005</v>
      </c>
      <c r="D21" s="1"/>
      <c r="E21" s="7"/>
      <c r="F21" s="14"/>
      <c r="G21" s="75"/>
      <c r="H21" s="3"/>
      <c r="I21" s="3"/>
    </row>
    <row r="22" spans="1:9" x14ac:dyDescent="0.3">
      <c r="B22" s="3"/>
      <c r="E22" s="8"/>
      <c r="F22" s="9"/>
      <c r="G22" s="76"/>
      <c r="H22" s="3"/>
      <c r="I22" s="3"/>
    </row>
  </sheetData>
  <autoFilter ref="A4:I4" xr:uid="{F07DE385-2592-4751-8D1E-6D024BFBA824}"/>
  <mergeCells count="4">
    <mergeCell ref="A1:I1"/>
    <mergeCell ref="A2:I2"/>
    <mergeCell ref="B12:C12"/>
    <mergeCell ref="A3:I3"/>
  </mergeCells>
  <phoneticPr fontId="41" type="noConversion"/>
  <pageMargins left="0.31496062992125984" right="0.31496062992125984" top="0.35433070866141736" bottom="0.35433070866141736" header="0.31496062992125984" footer="0.31496062992125984"/>
  <pageSetup paperSize="9" scale="6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5D7D14-3EA4-4AA5-A6C4-2DA2B58752EE}">
  <sheetPr codeName="Blad5">
    <pageSetUpPr fitToPage="1"/>
  </sheetPr>
  <dimension ref="A1:J43"/>
  <sheetViews>
    <sheetView zoomScaleNormal="100" workbookViewId="0">
      <pane xSplit="1" ySplit="1" topLeftCell="C2" activePane="bottomRight" state="frozen"/>
      <selection pane="topRight" activeCell="B1" sqref="B1"/>
      <selection pane="bottomLeft" activeCell="A2" sqref="A2"/>
      <selection pane="bottomRight" activeCell="G10" sqref="G10"/>
    </sheetView>
  </sheetViews>
  <sheetFormatPr defaultColWidth="8.88671875" defaultRowHeight="14.4" x14ac:dyDescent="0.3"/>
  <cols>
    <col min="1" max="1" width="14.33203125" style="42" customWidth="1"/>
    <col min="2" max="2" width="16.44140625" style="5" customWidth="1"/>
    <col min="3" max="3" width="13.44140625" style="3" customWidth="1"/>
    <col min="4" max="4" width="9.33203125" style="3" customWidth="1"/>
    <col min="5" max="6" width="23.109375" style="3" customWidth="1"/>
    <col min="7" max="7" width="47.6640625" style="3" customWidth="1"/>
    <col min="8" max="8" width="27.6640625" style="72" customWidth="1"/>
    <col min="9" max="9" width="16.5546875" style="8" customWidth="1"/>
    <col min="10" max="10" width="13.44140625" style="51" customWidth="1"/>
    <col min="11" max="11" width="9.88671875" style="3" bestFit="1" customWidth="1"/>
    <col min="12" max="13" width="10.6640625" style="3" bestFit="1" customWidth="1"/>
    <col min="14" max="14" width="10.5546875" style="3" bestFit="1" customWidth="1"/>
    <col min="15" max="16384" width="8.88671875" style="3"/>
  </cols>
  <sheetData>
    <row r="1" spans="1:10" ht="23.4" customHeight="1" x14ac:dyDescent="0.3">
      <c r="A1" s="198" t="s">
        <v>523</v>
      </c>
      <c r="B1" s="198"/>
      <c r="C1" s="198"/>
      <c r="D1" s="198"/>
      <c r="E1" s="198"/>
      <c r="F1" s="198"/>
      <c r="G1" s="198"/>
      <c r="H1" s="198"/>
      <c r="I1" s="198"/>
      <c r="J1" s="198"/>
    </row>
    <row r="2" spans="1:10" ht="81.599999999999994" customHeight="1" x14ac:dyDescent="0.3">
      <c r="A2" s="215" t="s">
        <v>296</v>
      </c>
      <c r="B2" s="215"/>
      <c r="C2" s="215"/>
      <c r="D2" s="215"/>
      <c r="E2" s="215"/>
      <c r="F2" s="215"/>
      <c r="G2" s="215"/>
      <c r="H2" s="215"/>
      <c r="I2" s="215"/>
      <c r="J2" s="215"/>
    </row>
    <row r="3" spans="1:10" x14ac:dyDescent="0.3">
      <c r="A3" s="216" t="s">
        <v>86</v>
      </c>
      <c r="B3" s="216"/>
      <c r="C3" s="216"/>
      <c r="D3" s="216"/>
      <c r="E3" s="216"/>
      <c r="F3" s="216"/>
      <c r="G3" s="216"/>
      <c r="H3" s="216"/>
      <c r="I3" s="216"/>
      <c r="J3" s="216"/>
    </row>
    <row r="4" spans="1:10" s="4" customFormat="1" ht="58.95" customHeight="1" x14ac:dyDescent="0.3">
      <c r="A4" s="45" t="s">
        <v>1</v>
      </c>
      <c r="B4" s="35" t="s">
        <v>2</v>
      </c>
      <c r="C4" s="35" t="s">
        <v>24</v>
      </c>
      <c r="D4" s="35" t="s">
        <v>27</v>
      </c>
      <c r="E4" s="35" t="s">
        <v>4</v>
      </c>
      <c r="F4" s="35" t="s">
        <v>5</v>
      </c>
      <c r="G4" s="35" t="s">
        <v>6</v>
      </c>
      <c r="H4" s="66" t="s">
        <v>25</v>
      </c>
      <c r="I4" s="36" t="s">
        <v>28</v>
      </c>
      <c r="J4" s="49" t="s">
        <v>8</v>
      </c>
    </row>
    <row r="5" spans="1:10" s="119" customFormat="1" ht="59.4" customHeight="1" x14ac:dyDescent="0.3">
      <c r="A5" s="111" t="s">
        <v>494</v>
      </c>
      <c r="B5" s="111" t="s">
        <v>12</v>
      </c>
      <c r="C5" s="111" t="s">
        <v>68</v>
      </c>
      <c r="D5" s="111" t="s">
        <v>33</v>
      </c>
      <c r="E5" s="111" t="s">
        <v>492</v>
      </c>
      <c r="F5" s="111" t="s">
        <v>94</v>
      </c>
      <c r="G5" s="113" t="s">
        <v>493</v>
      </c>
      <c r="H5" s="178">
        <v>33430968</v>
      </c>
      <c r="I5" s="178">
        <v>712653.65</v>
      </c>
      <c r="J5" s="166">
        <v>46171</v>
      </c>
    </row>
    <row r="6" spans="1:10" s="10" customFormat="1" ht="15.6" x14ac:dyDescent="0.3">
      <c r="A6" s="42"/>
      <c r="B6" s="5"/>
      <c r="C6" s="1"/>
      <c r="D6" s="1"/>
      <c r="E6" s="1"/>
      <c r="F6" s="1"/>
      <c r="G6" s="59" t="s">
        <v>20</v>
      </c>
      <c r="H6" s="67"/>
      <c r="I6" s="48">
        <f>SUM(I5)</f>
        <v>712653.65</v>
      </c>
      <c r="J6" s="50"/>
    </row>
    <row r="7" spans="1:10" s="10" customFormat="1" x14ac:dyDescent="0.3">
      <c r="A7" s="42"/>
      <c r="B7" s="5"/>
      <c r="C7" s="1"/>
      <c r="D7" s="1"/>
      <c r="F7" s="38"/>
      <c r="G7" s="38"/>
      <c r="H7" s="68"/>
      <c r="I7" s="39"/>
      <c r="J7" s="51"/>
    </row>
    <row r="8" spans="1:10" s="6" customFormat="1" x14ac:dyDescent="0.3">
      <c r="A8" s="42"/>
      <c r="B8" s="5"/>
      <c r="C8" s="5"/>
      <c r="D8" s="5"/>
      <c r="E8" s="5"/>
      <c r="F8" s="5"/>
      <c r="G8" s="5"/>
      <c r="H8" s="69"/>
      <c r="I8" s="8"/>
      <c r="J8" s="51"/>
    </row>
    <row r="9" spans="1:10" s="6" customFormat="1" ht="14.4" customHeight="1" x14ac:dyDescent="0.3">
      <c r="A9" s="42"/>
      <c r="B9" s="201" t="s">
        <v>21</v>
      </c>
      <c r="C9" s="202"/>
      <c r="D9" s="61"/>
      <c r="E9" s="201" t="s">
        <v>32</v>
      </c>
      <c r="F9" s="202">
        <v>2021</v>
      </c>
      <c r="G9" s="38"/>
      <c r="H9" s="69"/>
      <c r="I9" s="39"/>
      <c r="J9" s="52"/>
    </row>
    <row r="10" spans="1:10" s="28" customFormat="1" x14ac:dyDescent="0.3">
      <c r="A10" s="46"/>
      <c r="B10" s="26" t="s">
        <v>10</v>
      </c>
      <c r="C10" s="27">
        <f>SUMIF($B$6:$B$7,B10,$I$6:$I$7)</f>
        <v>0</v>
      </c>
      <c r="D10" s="61"/>
      <c r="E10" s="26" t="s">
        <v>29</v>
      </c>
      <c r="F10" s="27">
        <f>SUMIF($D$6:$D$7,E10,$I$6:$I$7)</f>
        <v>0</v>
      </c>
      <c r="G10" s="38"/>
      <c r="H10" s="69"/>
      <c r="I10" s="39"/>
      <c r="J10" s="53"/>
    </row>
    <row r="11" spans="1:10" s="28" customFormat="1" x14ac:dyDescent="0.3">
      <c r="A11" s="47"/>
      <c r="B11" s="26" t="s">
        <v>9</v>
      </c>
      <c r="C11" s="27">
        <f>SUMIF($B$6:$B$7,B11,$I$6:$I$7)</f>
        <v>0</v>
      </c>
      <c r="D11" s="61"/>
      <c r="E11" s="26" t="s">
        <v>30</v>
      </c>
      <c r="F11" s="27">
        <f>SUMIF($D$6:$D$7,E11,$I$6:$I$7)</f>
        <v>0</v>
      </c>
      <c r="G11" s="38"/>
      <c r="H11" s="69"/>
      <c r="I11" s="39"/>
      <c r="J11" s="54"/>
    </row>
    <row r="12" spans="1:10" s="28" customFormat="1" x14ac:dyDescent="0.3">
      <c r="A12" s="47"/>
      <c r="B12" s="26" t="s">
        <v>11</v>
      </c>
      <c r="C12" s="27">
        <f>SUMIF($B$6:$B$7,B12,$I$6:$I$7)</f>
        <v>0</v>
      </c>
      <c r="D12" s="61"/>
      <c r="E12" s="26" t="s">
        <v>33</v>
      </c>
      <c r="F12" s="27">
        <f>SUMIF($D$6:$D$7,E12,$I$6:$I$7)</f>
        <v>0</v>
      </c>
      <c r="G12" s="38"/>
      <c r="H12" s="69"/>
      <c r="I12" s="39"/>
      <c r="J12" s="54"/>
    </row>
    <row r="13" spans="1:10" s="28" customFormat="1" x14ac:dyDescent="0.3">
      <c r="A13" s="47"/>
      <c r="B13" s="26" t="s">
        <v>14</v>
      </c>
      <c r="C13" s="27">
        <f>SUMIF($B$6:$B$7,B13,$I$6:$I$7)</f>
        <v>0</v>
      </c>
      <c r="D13" s="61"/>
      <c r="E13" s="26" t="s">
        <v>31</v>
      </c>
      <c r="F13" s="27">
        <f>SUMIF($D$6:$D$7,E13,$I$6:$I$7)</f>
        <v>0</v>
      </c>
      <c r="G13" s="5"/>
      <c r="H13" s="69"/>
      <c r="I13" s="8"/>
      <c r="J13" s="54"/>
    </row>
    <row r="14" spans="1:10" s="28" customFormat="1" x14ac:dyDescent="0.3">
      <c r="A14" s="47"/>
      <c r="B14" s="26" t="s">
        <v>12</v>
      </c>
      <c r="C14" s="27">
        <f>SUMIF($B$6:$B$7,B14,$I$6:$I$7)</f>
        <v>0</v>
      </c>
      <c r="D14" s="61"/>
      <c r="E14" s="79" t="s">
        <v>23</v>
      </c>
      <c r="F14" s="30">
        <f>SUBTOTAL(9,F10:F13)</f>
        <v>0</v>
      </c>
      <c r="G14" s="38"/>
      <c r="H14" s="68"/>
      <c r="I14" s="39"/>
      <c r="J14" s="54"/>
    </row>
    <row r="15" spans="1:10" s="6" customFormat="1" x14ac:dyDescent="0.3">
      <c r="A15" s="42"/>
      <c r="B15" s="31" t="s">
        <v>22</v>
      </c>
      <c r="C15" s="30">
        <f>SUM(C10:C14)</f>
        <v>0</v>
      </c>
      <c r="D15" s="77"/>
      <c r="E15" s="5"/>
      <c r="F15" s="38"/>
      <c r="G15" s="38"/>
      <c r="H15" s="68"/>
      <c r="I15" s="39"/>
      <c r="J15" s="51"/>
    </row>
    <row r="16" spans="1:10" s="6" customFormat="1" x14ac:dyDescent="0.3">
      <c r="A16" s="42"/>
      <c r="B16" s="20"/>
      <c r="C16" s="22"/>
      <c r="D16" s="22"/>
      <c r="E16" s="5"/>
      <c r="F16" s="38"/>
      <c r="G16" s="38"/>
      <c r="H16" s="68"/>
      <c r="I16" s="39"/>
      <c r="J16" s="51"/>
    </row>
    <row r="17" spans="1:10" s="6" customFormat="1" x14ac:dyDescent="0.3">
      <c r="A17" s="42"/>
      <c r="B17" s="25" t="s">
        <v>13</v>
      </c>
      <c r="C17" s="27">
        <f>SUMIF($B$6:$B$7,B17,$I$6:$I$7)</f>
        <v>0</v>
      </c>
      <c r="D17" s="61"/>
      <c r="E17" s="5"/>
      <c r="F17" s="38"/>
      <c r="G17" s="38"/>
      <c r="H17" s="68"/>
      <c r="I17" s="39"/>
      <c r="J17" s="51"/>
    </row>
    <row r="18" spans="1:10" s="6" customFormat="1" x14ac:dyDescent="0.3">
      <c r="A18" s="42"/>
      <c r="B18" s="25" t="s">
        <v>23</v>
      </c>
      <c r="C18" s="32">
        <f>SUM(C17,C15)</f>
        <v>0</v>
      </c>
      <c r="D18" s="78"/>
      <c r="E18" s="5"/>
      <c r="F18" s="5"/>
      <c r="G18" s="5"/>
      <c r="H18" s="69"/>
      <c r="I18" s="8"/>
      <c r="J18" s="51"/>
    </row>
    <row r="19" spans="1:10" s="6" customFormat="1" x14ac:dyDescent="0.3">
      <c r="A19" s="42"/>
      <c r="B19" s="5"/>
      <c r="C19" s="5"/>
      <c r="D19" s="5"/>
      <c r="E19" s="5"/>
      <c r="F19" s="5"/>
      <c r="G19" s="5"/>
      <c r="H19" s="69"/>
      <c r="I19" s="8"/>
      <c r="J19" s="51"/>
    </row>
    <row r="20" spans="1:10" s="4" customFormat="1" ht="13.8" x14ac:dyDescent="0.3">
      <c r="A20" s="41"/>
      <c r="H20" s="70"/>
      <c r="J20" s="55"/>
    </row>
    <row r="22" spans="1:10" s="4" customFormat="1" ht="13.8" x14ac:dyDescent="0.3">
      <c r="A22" s="41"/>
      <c r="H22" s="70"/>
      <c r="J22" s="55"/>
    </row>
    <row r="23" spans="1:10" s="4" customFormat="1" ht="13.8" x14ac:dyDescent="0.3">
      <c r="A23" s="41"/>
      <c r="H23" s="70"/>
      <c r="J23" s="55"/>
    </row>
    <row r="24" spans="1:10" s="24" customFormat="1" x14ac:dyDescent="0.3">
      <c r="A24" s="43"/>
      <c r="E24" s="44"/>
      <c r="H24" s="71"/>
      <c r="J24" s="56"/>
    </row>
    <row r="25" spans="1:10" s="24" customFormat="1" x14ac:dyDescent="0.3">
      <c r="A25" s="43"/>
      <c r="E25" s="44"/>
      <c r="H25" s="71"/>
      <c r="J25" s="56"/>
    </row>
    <row r="26" spans="1:10" s="24" customFormat="1" x14ac:dyDescent="0.3">
      <c r="A26" s="43"/>
      <c r="C26" s="44"/>
      <c r="D26" s="44"/>
      <c r="H26" s="71"/>
      <c r="J26" s="56"/>
    </row>
    <row r="27" spans="1:10" s="24" customFormat="1" x14ac:dyDescent="0.3">
      <c r="A27" s="43"/>
      <c r="C27" s="44"/>
      <c r="D27" s="44"/>
      <c r="H27" s="71"/>
      <c r="J27" s="56"/>
    </row>
    <row r="28" spans="1:10" s="24" customFormat="1" x14ac:dyDescent="0.3">
      <c r="A28" s="43"/>
      <c r="C28" s="44"/>
      <c r="D28" s="44"/>
      <c r="H28" s="71"/>
      <c r="J28" s="56"/>
    </row>
    <row r="29" spans="1:10" s="24" customFormat="1" x14ac:dyDescent="0.3">
      <c r="A29" s="43"/>
      <c r="C29" s="44"/>
      <c r="D29" s="44"/>
      <c r="H29" s="71"/>
      <c r="J29" s="56"/>
    </row>
    <row r="30" spans="1:10" s="24" customFormat="1" x14ac:dyDescent="0.3">
      <c r="A30" s="43"/>
      <c r="C30" s="44"/>
      <c r="D30" s="44"/>
      <c r="H30" s="71"/>
      <c r="J30" s="56"/>
    </row>
    <row r="31" spans="1:10" s="24" customFormat="1" x14ac:dyDescent="0.3">
      <c r="A31" s="43"/>
      <c r="C31" s="44"/>
      <c r="D31" s="44"/>
      <c r="H31" s="71"/>
      <c r="J31" s="56"/>
    </row>
    <row r="32" spans="1:10" s="24" customFormat="1" x14ac:dyDescent="0.3">
      <c r="A32" s="43"/>
      <c r="C32" s="44"/>
      <c r="D32" s="44"/>
      <c r="H32" s="71"/>
      <c r="J32" s="56"/>
    </row>
    <row r="33" spans="1:10" s="24" customFormat="1" x14ac:dyDescent="0.3">
      <c r="A33" s="43"/>
      <c r="C33" s="44"/>
      <c r="D33" s="44"/>
      <c r="H33" s="71"/>
      <c r="J33" s="56"/>
    </row>
    <row r="34" spans="1:10" s="24" customFormat="1" x14ac:dyDescent="0.3">
      <c r="A34" s="43"/>
      <c r="C34" s="44"/>
      <c r="D34" s="44"/>
      <c r="H34" s="71"/>
      <c r="J34" s="56"/>
    </row>
    <row r="35" spans="1:10" s="24" customFormat="1" x14ac:dyDescent="0.3">
      <c r="A35" s="43"/>
      <c r="C35" s="44"/>
      <c r="D35" s="44"/>
      <c r="H35" s="71"/>
      <c r="J35" s="56"/>
    </row>
    <row r="36" spans="1:10" s="24" customFormat="1" x14ac:dyDescent="0.3">
      <c r="A36" s="43"/>
      <c r="C36" s="44"/>
      <c r="D36" s="44"/>
      <c r="H36" s="71"/>
      <c r="J36" s="56"/>
    </row>
    <row r="37" spans="1:10" s="24" customFormat="1" x14ac:dyDescent="0.3">
      <c r="A37" s="43"/>
      <c r="B37" s="44"/>
      <c r="H37" s="71"/>
      <c r="J37" s="57"/>
    </row>
    <row r="38" spans="1:10" s="24" customFormat="1" x14ac:dyDescent="0.3">
      <c r="A38" s="43"/>
      <c r="B38" s="44"/>
      <c r="H38" s="71"/>
      <c r="J38" s="57"/>
    </row>
    <row r="39" spans="1:10" s="24" customFormat="1" x14ac:dyDescent="0.3">
      <c r="A39" s="43"/>
      <c r="B39" s="44"/>
      <c r="H39" s="71"/>
      <c r="J39" s="57"/>
    </row>
    <row r="40" spans="1:10" s="24" customFormat="1" x14ac:dyDescent="0.3">
      <c r="A40" s="43"/>
      <c r="B40" s="44"/>
      <c r="H40" s="71"/>
      <c r="J40" s="57"/>
    </row>
    <row r="41" spans="1:10" s="24" customFormat="1" x14ac:dyDescent="0.3">
      <c r="A41" s="43"/>
      <c r="B41" s="44"/>
      <c r="H41" s="71"/>
      <c r="J41" s="57"/>
    </row>
    <row r="42" spans="1:10" s="24" customFormat="1" x14ac:dyDescent="0.3">
      <c r="A42" s="43"/>
      <c r="B42" s="44"/>
      <c r="H42" s="71"/>
      <c r="I42" s="40"/>
      <c r="J42" s="58"/>
    </row>
    <row r="43" spans="1:10" s="24" customFormat="1" x14ac:dyDescent="0.3">
      <c r="A43" s="43"/>
      <c r="B43" s="44"/>
      <c r="H43" s="71"/>
      <c r="I43" s="40"/>
      <c r="J43" s="58"/>
    </row>
  </sheetData>
  <autoFilter ref="A4:J4" xr:uid="{75E32E15-A713-455A-A040-7EA4E00A326E}"/>
  <mergeCells count="5">
    <mergeCell ref="A1:J1"/>
    <mergeCell ref="A2:J2"/>
    <mergeCell ref="B9:C9"/>
    <mergeCell ref="E9:F9"/>
    <mergeCell ref="A3:J3"/>
  </mergeCells>
  <pageMargins left="0.31496062992125984" right="0.31496062992125984" top="0.35433070866141736" bottom="0.35433070866141736" header="0.31496062992125984" footer="0.31496062992125984"/>
  <pageSetup paperSize="9" scale="6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D22CF-FD22-4114-BB82-4F0C5A956B58}">
  <sheetPr codeName="Blad7"/>
  <dimension ref="A1:I58"/>
  <sheetViews>
    <sheetView workbookViewId="0">
      <selection activeCell="D15" sqref="D15"/>
    </sheetView>
  </sheetViews>
  <sheetFormatPr defaultRowHeight="14.4" x14ac:dyDescent="0.3"/>
  <cols>
    <col min="1" max="1" width="6.88671875" bestFit="1" customWidth="1"/>
    <col min="2" max="2" width="4.6640625" bestFit="1" customWidth="1"/>
    <col min="3" max="3" width="46.44140625" bestFit="1" customWidth="1"/>
    <col min="4" max="4" width="14.44140625" bestFit="1" customWidth="1"/>
    <col min="5" max="5" width="16.6640625" bestFit="1" customWidth="1"/>
    <col min="6" max="6" width="13.88671875" bestFit="1" customWidth="1"/>
    <col min="8" max="8" width="20" bestFit="1" customWidth="1"/>
    <col min="9" max="9" width="13.33203125" bestFit="1" customWidth="1"/>
  </cols>
  <sheetData>
    <row r="1" spans="1:9" ht="23.4" x14ac:dyDescent="0.3">
      <c r="A1" s="221" t="s">
        <v>524</v>
      </c>
      <c r="B1" s="222"/>
      <c r="C1" s="222"/>
      <c r="D1" s="222"/>
      <c r="E1" s="222"/>
      <c r="F1" s="222"/>
      <c r="G1" s="222"/>
      <c r="H1" s="222"/>
      <c r="I1" s="223"/>
    </row>
    <row r="2" spans="1:9" x14ac:dyDescent="0.3">
      <c r="A2" s="224" t="s">
        <v>34</v>
      </c>
      <c r="B2" s="225"/>
      <c r="C2" s="225"/>
      <c r="D2" s="225"/>
      <c r="E2" s="225"/>
      <c r="F2" s="225"/>
      <c r="G2" s="225"/>
      <c r="H2" s="225"/>
      <c r="I2" s="226"/>
    </row>
    <row r="3" spans="1:9" ht="14.4" customHeight="1" x14ac:dyDescent="0.3">
      <c r="A3" s="227" t="s">
        <v>35</v>
      </c>
      <c r="B3" s="228"/>
      <c r="C3" s="228"/>
      <c r="D3" s="228"/>
      <c r="E3" s="228"/>
      <c r="F3" s="228"/>
      <c r="G3" s="228"/>
      <c r="H3" s="228"/>
      <c r="I3" s="229"/>
    </row>
    <row r="4" spans="1:9" ht="14.4" customHeight="1" x14ac:dyDescent="0.3">
      <c r="A4" s="227" t="s">
        <v>36</v>
      </c>
      <c r="B4" s="228"/>
      <c r="C4" s="228"/>
      <c r="D4" s="228"/>
      <c r="E4" s="228"/>
      <c r="F4" s="228"/>
      <c r="G4" s="228"/>
      <c r="H4" s="228"/>
      <c r="I4" s="229"/>
    </row>
    <row r="5" spans="1:9" ht="14.4" customHeight="1" x14ac:dyDescent="0.3">
      <c r="A5" s="230" t="s">
        <v>37</v>
      </c>
      <c r="B5" s="231"/>
      <c r="C5" s="231"/>
      <c r="D5" s="231"/>
      <c r="E5" s="231"/>
      <c r="F5" s="231"/>
      <c r="G5" s="231"/>
      <c r="H5" s="231"/>
      <c r="I5" s="232"/>
    </row>
    <row r="6" spans="1:9" ht="14.4" customHeight="1" x14ac:dyDescent="0.3">
      <c r="A6" s="216" t="s">
        <v>91</v>
      </c>
      <c r="B6" s="220"/>
      <c r="C6" s="220"/>
      <c r="D6" s="220"/>
      <c r="E6" s="220"/>
      <c r="F6" s="220"/>
      <c r="G6" s="220"/>
      <c r="H6" s="220"/>
      <c r="I6" s="220"/>
    </row>
    <row r="7" spans="1:9" ht="27.6" x14ac:dyDescent="0.3">
      <c r="A7" s="82" t="s">
        <v>38</v>
      </c>
      <c r="B7" s="82" t="s">
        <v>39</v>
      </c>
      <c r="C7" s="82" t="s">
        <v>5</v>
      </c>
      <c r="D7" s="82" t="s">
        <v>2</v>
      </c>
      <c r="E7" s="82" t="s">
        <v>24</v>
      </c>
      <c r="F7" s="83">
        <v>2026</v>
      </c>
      <c r="G7" s="84"/>
      <c r="H7" s="82" t="s">
        <v>32</v>
      </c>
      <c r="I7" s="83">
        <v>2026</v>
      </c>
    </row>
    <row r="8" spans="1:9" x14ac:dyDescent="0.3">
      <c r="A8" s="85"/>
      <c r="B8" s="85"/>
      <c r="C8" s="85"/>
      <c r="D8" s="85"/>
      <c r="E8" s="85"/>
      <c r="F8" s="86"/>
      <c r="G8" s="84"/>
      <c r="H8" s="85" t="s">
        <v>29</v>
      </c>
      <c r="I8" s="86">
        <f>SUMIF(B8:B57,"AZ",F8:F57)</f>
        <v>0</v>
      </c>
    </row>
    <row r="9" spans="1:9" x14ac:dyDescent="0.3">
      <c r="A9" s="85" t="s">
        <v>97</v>
      </c>
      <c r="B9" s="85" t="s">
        <v>29</v>
      </c>
      <c r="C9" s="85" t="s">
        <v>148</v>
      </c>
      <c r="D9" s="85" t="s">
        <v>11</v>
      </c>
      <c r="E9" s="85" t="s">
        <v>189</v>
      </c>
      <c r="F9" s="86"/>
      <c r="G9" s="84"/>
      <c r="H9" s="85" t="s">
        <v>30</v>
      </c>
      <c r="I9" s="86">
        <f>SUMIF(B8:B57,"UZ",F8:F57)</f>
        <v>0</v>
      </c>
    </row>
    <row r="10" spans="1:9" x14ac:dyDescent="0.3">
      <c r="A10" s="85" t="s">
        <v>98</v>
      </c>
      <c r="B10" s="85" t="s">
        <v>29</v>
      </c>
      <c r="C10" s="85" t="s">
        <v>149</v>
      </c>
      <c r="D10" s="85" t="s">
        <v>11</v>
      </c>
      <c r="E10" s="85" t="s">
        <v>59</v>
      </c>
      <c r="F10" s="86"/>
      <c r="G10" s="84"/>
      <c r="H10" s="85" t="s">
        <v>33</v>
      </c>
      <c r="I10" s="85">
        <f>SUMIF(B8:B57,"PZ",F8:F57)</f>
        <v>0</v>
      </c>
    </row>
    <row r="11" spans="1:9" x14ac:dyDescent="0.3">
      <c r="A11" s="85" t="s">
        <v>99</v>
      </c>
      <c r="B11" s="85" t="s">
        <v>29</v>
      </c>
      <c r="C11" s="85" t="s">
        <v>150</v>
      </c>
      <c r="D11" s="85" t="s">
        <v>10</v>
      </c>
      <c r="E11" s="85" t="s">
        <v>58</v>
      </c>
      <c r="F11" s="86"/>
      <c r="G11" s="84"/>
      <c r="H11" s="85" t="s">
        <v>31</v>
      </c>
      <c r="I11" s="85">
        <f>SUMIF(B8:B57,"RZ",F8:F57)</f>
        <v>0</v>
      </c>
    </row>
    <row r="12" spans="1:9" x14ac:dyDescent="0.3">
      <c r="A12" s="85" t="s">
        <v>100</v>
      </c>
      <c r="B12" s="85" t="s">
        <v>29</v>
      </c>
      <c r="C12" s="85" t="s">
        <v>151</v>
      </c>
      <c r="D12" s="85" t="s">
        <v>11</v>
      </c>
      <c r="E12" s="85" t="s">
        <v>60</v>
      </c>
      <c r="F12" s="86"/>
      <c r="G12" s="84"/>
      <c r="H12" s="87" t="s">
        <v>40</v>
      </c>
      <c r="I12" s="88">
        <f>SUM(I8:I11)</f>
        <v>0</v>
      </c>
    </row>
    <row r="13" spans="1:9" x14ac:dyDescent="0.3">
      <c r="A13" s="85" t="s">
        <v>101</v>
      </c>
      <c r="B13" s="85" t="s">
        <v>29</v>
      </c>
      <c r="C13" s="85" t="s">
        <v>152</v>
      </c>
      <c r="D13" s="85" t="s">
        <v>12</v>
      </c>
      <c r="E13" s="85" t="s">
        <v>52</v>
      </c>
      <c r="F13" s="86"/>
      <c r="G13" s="84"/>
      <c r="H13" s="84"/>
      <c r="I13" s="84"/>
    </row>
    <row r="14" spans="1:9" x14ac:dyDescent="0.3">
      <c r="A14" s="85" t="s">
        <v>102</v>
      </c>
      <c r="B14" s="85" t="s">
        <v>29</v>
      </c>
      <c r="C14" s="85" t="s">
        <v>153</v>
      </c>
      <c r="D14" s="85" t="s">
        <v>12</v>
      </c>
      <c r="E14" s="85" t="s">
        <v>79</v>
      </c>
      <c r="F14" s="86"/>
      <c r="G14" s="84"/>
      <c r="H14" s="90" t="s">
        <v>21</v>
      </c>
      <c r="I14" s="83">
        <v>2026</v>
      </c>
    </row>
    <row r="15" spans="1:9" x14ac:dyDescent="0.3">
      <c r="A15" s="85" t="s">
        <v>103</v>
      </c>
      <c r="B15" s="85" t="s">
        <v>29</v>
      </c>
      <c r="C15" s="85" t="s">
        <v>154</v>
      </c>
      <c r="D15" s="85" t="s">
        <v>10</v>
      </c>
      <c r="E15" s="85" t="s">
        <v>84</v>
      </c>
      <c r="F15" s="86"/>
      <c r="G15" s="84"/>
      <c r="H15" s="85" t="s">
        <v>10</v>
      </c>
      <c r="I15" s="86">
        <f>SUMIF(D8:D57,"Antwerpen",F8:F57)</f>
        <v>0</v>
      </c>
    </row>
    <row r="16" spans="1:9" x14ac:dyDescent="0.3">
      <c r="A16" s="85" t="s">
        <v>104</v>
      </c>
      <c r="B16" s="85" t="s">
        <v>29</v>
      </c>
      <c r="C16" s="85" t="s">
        <v>155</v>
      </c>
      <c r="D16" s="85" t="s">
        <v>10</v>
      </c>
      <c r="E16" s="85" t="s">
        <v>57</v>
      </c>
      <c r="F16" s="86"/>
      <c r="G16" s="84"/>
      <c r="H16" s="85" t="s">
        <v>9</v>
      </c>
      <c r="I16" s="86">
        <f>SUMIF(D8:D57,"Limburg",F8:F57)</f>
        <v>0</v>
      </c>
    </row>
    <row r="17" spans="1:9" x14ac:dyDescent="0.3">
      <c r="A17" s="85" t="s">
        <v>105</v>
      </c>
      <c r="B17" s="85" t="s">
        <v>29</v>
      </c>
      <c r="C17" s="85" t="s">
        <v>147</v>
      </c>
      <c r="D17" s="85" t="s">
        <v>10</v>
      </c>
      <c r="E17" s="85" t="s">
        <v>10</v>
      </c>
      <c r="F17" s="86"/>
      <c r="G17" s="84"/>
      <c r="H17" s="85" t="s">
        <v>11</v>
      </c>
      <c r="I17" s="86">
        <f>SUMIF(D8:D57,"Oost-Vlaanderen",F8:F57)</f>
        <v>0</v>
      </c>
    </row>
    <row r="18" spans="1:9" x14ac:dyDescent="0.3">
      <c r="A18" s="85" t="s">
        <v>106</v>
      </c>
      <c r="B18" s="85" t="s">
        <v>29</v>
      </c>
      <c r="C18" s="85" t="s">
        <v>155</v>
      </c>
      <c r="D18" s="85" t="s">
        <v>10</v>
      </c>
      <c r="E18" s="85" t="s">
        <v>190</v>
      </c>
      <c r="F18" s="86"/>
      <c r="G18" s="84"/>
      <c r="H18" s="85" t="s">
        <v>14</v>
      </c>
      <c r="I18" s="86">
        <f>SUMIF(D8:D57,"Vlaams-Brabant",F8:F57)</f>
        <v>0</v>
      </c>
    </row>
    <row r="19" spans="1:9" x14ac:dyDescent="0.3">
      <c r="A19" s="85" t="s">
        <v>107</v>
      </c>
      <c r="B19" s="85" t="s">
        <v>29</v>
      </c>
      <c r="C19" s="85" t="s">
        <v>156</v>
      </c>
      <c r="D19" s="85" t="s">
        <v>10</v>
      </c>
      <c r="E19" s="85" t="s">
        <v>76</v>
      </c>
      <c r="F19" s="86"/>
      <c r="G19" s="84"/>
      <c r="H19" s="85" t="s">
        <v>12</v>
      </c>
      <c r="I19" s="86">
        <f>SUMIF(D8:D57,"West-Vlaanderen",F8:F57)</f>
        <v>0</v>
      </c>
    </row>
    <row r="20" spans="1:9" x14ac:dyDescent="0.3">
      <c r="A20" s="85" t="s">
        <v>108</v>
      </c>
      <c r="B20" s="85" t="s">
        <v>29</v>
      </c>
      <c r="C20" s="85" t="s">
        <v>157</v>
      </c>
      <c r="D20" s="85" t="s">
        <v>14</v>
      </c>
      <c r="E20" s="85" t="s">
        <v>81</v>
      </c>
      <c r="F20" s="86"/>
      <c r="G20" s="84"/>
      <c r="H20" s="89" t="s">
        <v>41</v>
      </c>
      <c r="I20" s="88">
        <f>SUM(I15:I19)</f>
        <v>0</v>
      </c>
    </row>
    <row r="21" spans="1:9" x14ac:dyDescent="0.3">
      <c r="A21" s="85" t="s">
        <v>109</v>
      </c>
      <c r="B21" s="85" t="s">
        <v>29</v>
      </c>
      <c r="C21" s="85" t="s">
        <v>158</v>
      </c>
      <c r="D21" s="85" t="s">
        <v>14</v>
      </c>
      <c r="E21" s="85" t="s">
        <v>85</v>
      </c>
      <c r="F21" s="86"/>
      <c r="G21" s="84"/>
      <c r="H21" s="85" t="s">
        <v>13</v>
      </c>
      <c r="I21" s="86">
        <f>SUMIF(D8:D57,"Brussel",F8:F57)</f>
        <v>0</v>
      </c>
    </row>
    <row r="22" spans="1:9" x14ac:dyDescent="0.3">
      <c r="A22" s="85" t="s">
        <v>110</v>
      </c>
      <c r="B22" s="85" t="s">
        <v>29</v>
      </c>
      <c r="C22" s="85" t="s">
        <v>159</v>
      </c>
      <c r="D22" s="85" t="s">
        <v>14</v>
      </c>
      <c r="E22" s="85" t="s">
        <v>61</v>
      </c>
      <c r="F22" s="86"/>
      <c r="G22" s="84"/>
      <c r="H22" s="89" t="s">
        <v>23</v>
      </c>
      <c r="I22" s="88">
        <f>SUM(I20:I21)</f>
        <v>0</v>
      </c>
    </row>
    <row r="23" spans="1:9" x14ac:dyDescent="0.3">
      <c r="A23" s="85" t="s">
        <v>111</v>
      </c>
      <c r="B23" s="85" t="s">
        <v>29</v>
      </c>
      <c r="C23" s="85" t="s">
        <v>160</v>
      </c>
      <c r="D23" s="85" t="s">
        <v>12</v>
      </c>
      <c r="E23" s="85" t="s">
        <v>191</v>
      </c>
      <c r="F23" s="86"/>
      <c r="G23" s="84"/>
      <c r="H23" s="84"/>
      <c r="I23" s="84"/>
    </row>
    <row r="24" spans="1:9" x14ac:dyDescent="0.3">
      <c r="A24" s="85" t="s">
        <v>112</v>
      </c>
      <c r="B24" s="85" t="s">
        <v>29</v>
      </c>
      <c r="C24" s="85" t="s">
        <v>161</v>
      </c>
      <c r="D24" s="85" t="s">
        <v>12</v>
      </c>
      <c r="E24" s="85" t="s">
        <v>192</v>
      </c>
      <c r="F24" s="86"/>
      <c r="G24" s="84"/>
      <c r="H24" s="84"/>
      <c r="I24" s="84"/>
    </row>
    <row r="25" spans="1:9" x14ac:dyDescent="0.3">
      <c r="A25" s="85" t="s">
        <v>113</v>
      </c>
      <c r="B25" s="85" t="s">
        <v>29</v>
      </c>
      <c r="C25" s="85" t="s">
        <v>90</v>
      </c>
      <c r="D25" s="85" t="s">
        <v>11</v>
      </c>
      <c r="E25" s="85" t="s">
        <v>51</v>
      </c>
      <c r="F25" s="86"/>
      <c r="G25" s="84"/>
      <c r="H25" s="84"/>
      <c r="I25" s="84"/>
    </row>
    <row r="26" spans="1:9" x14ac:dyDescent="0.3">
      <c r="A26" s="85" t="s">
        <v>114</v>
      </c>
      <c r="B26" s="85" t="s">
        <v>29</v>
      </c>
      <c r="C26" s="85" t="s">
        <v>162</v>
      </c>
      <c r="D26" s="85" t="s">
        <v>11</v>
      </c>
      <c r="E26" s="85" t="s">
        <v>62</v>
      </c>
      <c r="F26" s="86"/>
      <c r="G26" s="84"/>
      <c r="H26" s="84"/>
      <c r="I26" s="84"/>
    </row>
    <row r="27" spans="1:9" x14ac:dyDescent="0.3">
      <c r="A27" s="85" t="s">
        <v>115</v>
      </c>
      <c r="B27" s="85" t="s">
        <v>29</v>
      </c>
      <c r="C27" s="85" t="s">
        <v>163</v>
      </c>
      <c r="D27" s="85" t="s">
        <v>12</v>
      </c>
      <c r="E27" s="85" t="s">
        <v>193</v>
      </c>
      <c r="F27" s="86"/>
      <c r="G27" s="84"/>
      <c r="H27" s="84"/>
      <c r="I27" s="84"/>
    </row>
    <row r="28" spans="1:9" x14ac:dyDescent="0.3">
      <c r="A28" s="85" t="s">
        <v>116</v>
      </c>
      <c r="B28" s="85" t="s">
        <v>30</v>
      </c>
      <c r="C28" s="85" t="s">
        <v>164</v>
      </c>
      <c r="D28" s="85" t="s">
        <v>13</v>
      </c>
      <c r="E28" s="85" t="s">
        <v>194</v>
      </c>
      <c r="F28" s="86"/>
      <c r="G28" s="84"/>
      <c r="H28" s="84"/>
      <c r="I28" s="84"/>
    </row>
    <row r="29" spans="1:9" x14ac:dyDescent="0.3">
      <c r="A29" s="85" t="s">
        <v>117</v>
      </c>
      <c r="B29" s="85" t="s">
        <v>29</v>
      </c>
      <c r="C29" s="85" t="s">
        <v>165</v>
      </c>
      <c r="D29" s="85" t="s">
        <v>11</v>
      </c>
      <c r="E29" s="85" t="s">
        <v>195</v>
      </c>
      <c r="F29" s="86"/>
      <c r="G29" s="84"/>
      <c r="H29" s="84"/>
      <c r="I29" s="84"/>
    </row>
    <row r="30" spans="1:9" x14ac:dyDescent="0.3">
      <c r="A30" s="85" t="s">
        <v>118</v>
      </c>
      <c r="B30" s="85" t="s">
        <v>29</v>
      </c>
      <c r="C30" s="85" t="s">
        <v>166</v>
      </c>
      <c r="D30" s="85" t="s">
        <v>14</v>
      </c>
      <c r="E30" s="85" t="s">
        <v>196</v>
      </c>
      <c r="F30" s="86"/>
      <c r="G30" s="84"/>
      <c r="H30" s="84"/>
      <c r="I30" s="84"/>
    </row>
    <row r="31" spans="1:9" x14ac:dyDescent="0.3">
      <c r="A31" s="85" t="s">
        <v>119</v>
      </c>
      <c r="B31" s="85" t="s">
        <v>29</v>
      </c>
      <c r="C31" s="85" t="s">
        <v>167</v>
      </c>
      <c r="D31" s="85" t="s">
        <v>11</v>
      </c>
      <c r="E31" s="85" t="s">
        <v>78</v>
      </c>
      <c r="F31" s="86"/>
      <c r="G31" s="84"/>
      <c r="H31" s="84"/>
      <c r="I31" s="84"/>
    </row>
    <row r="32" spans="1:9" x14ac:dyDescent="0.3">
      <c r="A32" s="85" t="s">
        <v>120</v>
      </c>
      <c r="B32" s="85" t="s">
        <v>29</v>
      </c>
      <c r="C32" s="85" t="s">
        <v>168</v>
      </c>
      <c r="D32" s="85" t="s">
        <v>9</v>
      </c>
      <c r="E32" s="85" t="s">
        <v>64</v>
      </c>
      <c r="F32" s="86"/>
      <c r="G32" s="84"/>
      <c r="H32" s="84"/>
      <c r="I32" s="84"/>
    </row>
    <row r="33" spans="1:9" x14ac:dyDescent="0.3">
      <c r="A33" s="85" t="s">
        <v>121</v>
      </c>
      <c r="B33" s="85" t="s">
        <v>29</v>
      </c>
      <c r="C33" s="85" t="s">
        <v>169</v>
      </c>
      <c r="D33" s="85" t="s">
        <v>11</v>
      </c>
      <c r="E33" s="85" t="s">
        <v>59</v>
      </c>
      <c r="F33" s="86"/>
      <c r="G33" s="84"/>
      <c r="H33" s="84"/>
      <c r="I33" s="84"/>
    </row>
    <row r="34" spans="1:9" x14ac:dyDescent="0.3">
      <c r="A34" s="85" t="s">
        <v>122</v>
      </c>
      <c r="B34" s="85" t="s">
        <v>30</v>
      </c>
      <c r="C34" s="85" t="s">
        <v>170</v>
      </c>
      <c r="D34" s="85" t="s">
        <v>10</v>
      </c>
      <c r="E34" s="85" t="s">
        <v>197</v>
      </c>
      <c r="F34" s="86"/>
      <c r="G34" s="84"/>
      <c r="H34" s="84"/>
      <c r="I34" s="84"/>
    </row>
    <row r="35" spans="1:9" x14ac:dyDescent="0.3">
      <c r="A35" s="85" t="s">
        <v>123</v>
      </c>
      <c r="B35" s="85" t="s">
        <v>29</v>
      </c>
      <c r="C35" s="85" t="s">
        <v>167</v>
      </c>
      <c r="D35" s="85" t="s">
        <v>10</v>
      </c>
      <c r="E35" s="85" t="s">
        <v>198</v>
      </c>
      <c r="F35" s="86"/>
      <c r="G35" s="84"/>
      <c r="H35" s="84"/>
      <c r="I35" s="84"/>
    </row>
    <row r="36" spans="1:9" x14ac:dyDescent="0.3">
      <c r="A36" s="85" t="s">
        <v>124</v>
      </c>
      <c r="B36" s="85" t="s">
        <v>29</v>
      </c>
      <c r="C36" s="85" t="s">
        <v>171</v>
      </c>
      <c r="D36" s="85" t="s">
        <v>12</v>
      </c>
      <c r="E36" s="85" t="s">
        <v>75</v>
      </c>
      <c r="F36" s="86"/>
      <c r="G36" s="84"/>
      <c r="H36" s="84"/>
      <c r="I36" s="84"/>
    </row>
    <row r="37" spans="1:9" x14ac:dyDescent="0.3">
      <c r="A37" s="85" t="s">
        <v>125</v>
      </c>
      <c r="B37" s="85" t="s">
        <v>30</v>
      </c>
      <c r="C37" s="85" t="s">
        <v>172</v>
      </c>
      <c r="D37" s="85" t="s">
        <v>14</v>
      </c>
      <c r="E37" s="85" t="s">
        <v>85</v>
      </c>
      <c r="F37" s="86"/>
      <c r="G37" s="84"/>
      <c r="H37" s="84"/>
      <c r="I37" s="84"/>
    </row>
    <row r="38" spans="1:9" x14ac:dyDescent="0.3">
      <c r="A38" s="85" t="s">
        <v>126</v>
      </c>
      <c r="B38" s="85" t="s">
        <v>29</v>
      </c>
      <c r="C38" s="85" t="s">
        <v>50</v>
      </c>
      <c r="D38" s="85" t="s">
        <v>9</v>
      </c>
      <c r="E38" s="85" t="s">
        <v>49</v>
      </c>
      <c r="F38" s="86"/>
      <c r="G38" s="84"/>
      <c r="H38" s="84"/>
      <c r="I38" s="84"/>
    </row>
    <row r="39" spans="1:9" x14ac:dyDescent="0.3">
      <c r="A39" s="85" t="s">
        <v>127</v>
      </c>
      <c r="B39" s="85" t="s">
        <v>29</v>
      </c>
      <c r="C39" s="85" t="s">
        <v>173</v>
      </c>
      <c r="D39" s="85" t="s">
        <v>12</v>
      </c>
      <c r="E39" s="85" t="s">
        <v>199</v>
      </c>
      <c r="F39" s="86"/>
      <c r="G39" s="84"/>
      <c r="H39" s="84"/>
      <c r="I39" s="84"/>
    </row>
    <row r="40" spans="1:9" x14ac:dyDescent="0.3">
      <c r="A40" s="85" t="s">
        <v>128</v>
      </c>
      <c r="B40" s="85" t="s">
        <v>29</v>
      </c>
      <c r="C40" s="85" t="s">
        <v>174</v>
      </c>
      <c r="D40" s="85" t="s">
        <v>12</v>
      </c>
      <c r="E40" s="85" t="s">
        <v>200</v>
      </c>
      <c r="F40" s="86"/>
      <c r="G40" s="84"/>
      <c r="H40" s="84"/>
      <c r="I40" s="84"/>
    </row>
    <row r="41" spans="1:9" x14ac:dyDescent="0.3">
      <c r="A41" s="85" t="s">
        <v>129</v>
      </c>
      <c r="B41" s="85" t="s">
        <v>29</v>
      </c>
      <c r="C41" s="85" t="s">
        <v>89</v>
      </c>
      <c r="D41" s="85" t="s">
        <v>12</v>
      </c>
      <c r="E41" s="85" t="s">
        <v>68</v>
      </c>
      <c r="F41" s="86"/>
      <c r="G41" s="84"/>
      <c r="H41" s="84"/>
      <c r="I41" s="84"/>
    </row>
    <row r="42" spans="1:9" x14ac:dyDescent="0.3">
      <c r="A42" s="85" t="s">
        <v>130</v>
      </c>
      <c r="B42" s="85" t="s">
        <v>29</v>
      </c>
      <c r="C42" s="85" t="s">
        <v>175</v>
      </c>
      <c r="D42" s="85" t="s">
        <v>12</v>
      </c>
      <c r="E42" s="85" t="s">
        <v>65</v>
      </c>
      <c r="F42" s="86"/>
      <c r="G42" s="84"/>
      <c r="H42" s="84"/>
      <c r="I42" s="84"/>
    </row>
    <row r="43" spans="1:9" x14ac:dyDescent="0.3">
      <c r="A43" s="85" t="s">
        <v>131</v>
      </c>
      <c r="B43" s="85" t="s">
        <v>29</v>
      </c>
      <c r="C43" s="85" t="s">
        <v>176</v>
      </c>
      <c r="D43" s="85" t="s">
        <v>12</v>
      </c>
      <c r="E43" s="85" t="s">
        <v>53</v>
      </c>
      <c r="F43" s="86"/>
      <c r="G43" s="84"/>
      <c r="H43" s="84"/>
      <c r="I43" s="84"/>
    </row>
    <row r="44" spans="1:9" x14ac:dyDescent="0.3">
      <c r="A44" s="85" t="s">
        <v>132</v>
      </c>
      <c r="B44" s="85" t="s">
        <v>29</v>
      </c>
      <c r="C44" s="85" t="s">
        <v>177</v>
      </c>
      <c r="D44" s="85" t="s">
        <v>10</v>
      </c>
      <c r="E44" s="85" t="s">
        <v>201</v>
      </c>
      <c r="F44" s="86"/>
      <c r="G44" s="84"/>
      <c r="H44" s="84"/>
      <c r="I44" s="84"/>
    </row>
    <row r="45" spans="1:9" x14ac:dyDescent="0.3">
      <c r="A45" s="85" t="s">
        <v>133</v>
      </c>
      <c r="B45" s="85" t="s">
        <v>29</v>
      </c>
      <c r="C45" s="85" t="s">
        <v>178</v>
      </c>
      <c r="D45" s="85" t="s">
        <v>11</v>
      </c>
      <c r="E45" s="85" t="s">
        <v>202</v>
      </c>
      <c r="F45" s="86"/>
      <c r="G45" s="84"/>
      <c r="H45" s="84"/>
      <c r="I45" s="84"/>
    </row>
    <row r="46" spans="1:9" x14ac:dyDescent="0.3">
      <c r="A46" s="85" t="s">
        <v>134</v>
      </c>
      <c r="B46" s="85" t="s">
        <v>29</v>
      </c>
      <c r="C46" s="85" t="s">
        <v>179</v>
      </c>
      <c r="D46" s="85" t="s">
        <v>11</v>
      </c>
      <c r="E46" s="85" t="s">
        <v>54</v>
      </c>
      <c r="F46" s="86"/>
      <c r="G46" s="84"/>
      <c r="H46" s="84"/>
      <c r="I46" s="84"/>
    </row>
    <row r="47" spans="1:9" x14ac:dyDescent="0.3">
      <c r="A47" s="85" t="s">
        <v>135</v>
      </c>
      <c r="B47" s="85" t="s">
        <v>146</v>
      </c>
      <c r="C47" s="85" t="s">
        <v>180</v>
      </c>
      <c r="D47" s="85" t="s">
        <v>11</v>
      </c>
      <c r="E47" s="85" t="s">
        <v>59</v>
      </c>
      <c r="F47" s="86"/>
      <c r="G47" s="84"/>
      <c r="H47" s="84"/>
      <c r="I47" s="84"/>
    </row>
    <row r="48" spans="1:9" x14ac:dyDescent="0.3">
      <c r="A48" s="85" t="s">
        <v>136</v>
      </c>
      <c r="B48" s="85" t="s">
        <v>29</v>
      </c>
      <c r="C48" s="85" t="s">
        <v>181</v>
      </c>
      <c r="D48" s="85" t="s">
        <v>10</v>
      </c>
      <c r="E48" s="85" t="s">
        <v>72</v>
      </c>
      <c r="F48" s="86"/>
      <c r="G48" s="84"/>
      <c r="H48" s="84"/>
      <c r="I48" s="84"/>
    </row>
    <row r="49" spans="1:9" x14ac:dyDescent="0.3">
      <c r="A49" s="85" t="s">
        <v>137</v>
      </c>
      <c r="B49" s="85" t="s">
        <v>29</v>
      </c>
      <c r="C49" s="85" t="s">
        <v>182</v>
      </c>
      <c r="D49" s="85" t="s">
        <v>10</v>
      </c>
      <c r="E49" s="85" t="s">
        <v>48</v>
      </c>
      <c r="F49" s="86"/>
      <c r="G49" s="84"/>
      <c r="H49" s="84"/>
      <c r="I49" s="84"/>
    </row>
    <row r="50" spans="1:9" x14ac:dyDescent="0.3">
      <c r="A50" s="85" t="s">
        <v>138</v>
      </c>
      <c r="B50" s="85" t="s">
        <v>29</v>
      </c>
      <c r="C50" s="85" t="s">
        <v>183</v>
      </c>
      <c r="D50" s="85" t="s">
        <v>10</v>
      </c>
      <c r="E50" s="85" t="s">
        <v>56</v>
      </c>
      <c r="F50" s="86"/>
      <c r="G50" s="84"/>
      <c r="H50" s="84"/>
      <c r="I50" s="84"/>
    </row>
    <row r="51" spans="1:9" x14ac:dyDescent="0.3">
      <c r="A51" s="85" t="s">
        <v>139</v>
      </c>
      <c r="B51" s="85" t="s">
        <v>29</v>
      </c>
      <c r="C51" s="85" t="s">
        <v>95</v>
      </c>
      <c r="D51" s="85" t="s">
        <v>14</v>
      </c>
      <c r="E51" s="85" t="s">
        <v>82</v>
      </c>
      <c r="F51" s="86"/>
      <c r="G51" s="84"/>
      <c r="H51" s="84"/>
      <c r="I51" s="84"/>
    </row>
    <row r="52" spans="1:9" x14ac:dyDescent="0.3">
      <c r="A52" s="85" t="s">
        <v>140</v>
      </c>
      <c r="B52" s="85" t="s">
        <v>29</v>
      </c>
      <c r="C52" s="85" t="s">
        <v>184</v>
      </c>
      <c r="D52" s="85" t="s">
        <v>11</v>
      </c>
      <c r="E52" s="85" t="s">
        <v>59</v>
      </c>
      <c r="F52" s="86"/>
      <c r="G52" s="84"/>
      <c r="H52" s="84"/>
      <c r="I52" s="84"/>
    </row>
    <row r="53" spans="1:9" x14ac:dyDescent="0.3">
      <c r="A53" s="85" t="s">
        <v>141</v>
      </c>
      <c r="B53" s="85" t="s">
        <v>29</v>
      </c>
      <c r="C53" s="85" t="s">
        <v>185</v>
      </c>
      <c r="D53" s="85" t="s">
        <v>9</v>
      </c>
      <c r="E53" s="85" t="s">
        <v>74</v>
      </c>
      <c r="F53" s="86"/>
      <c r="G53" s="84"/>
      <c r="H53" s="84"/>
      <c r="I53" s="84"/>
    </row>
    <row r="54" spans="1:9" x14ac:dyDescent="0.3">
      <c r="A54" s="85" t="s">
        <v>142</v>
      </c>
      <c r="B54" s="85" t="s">
        <v>29</v>
      </c>
      <c r="C54" s="85" t="s">
        <v>186</v>
      </c>
      <c r="D54" s="85" t="s">
        <v>9</v>
      </c>
      <c r="E54" s="85" t="s">
        <v>69</v>
      </c>
      <c r="F54" s="86"/>
      <c r="G54" s="84"/>
      <c r="H54" s="84"/>
      <c r="I54" s="84"/>
    </row>
    <row r="55" spans="1:9" x14ac:dyDescent="0.3">
      <c r="A55" s="85" t="s">
        <v>143</v>
      </c>
      <c r="B55" s="85" t="s">
        <v>29</v>
      </c>
      <c r="C55" s="85" t="s">
        <v>187</v>
      </c>
      <c r="D55" s="85" t="s">
        <v>9</v>
      </c>
      <c r="E55" s="85" t="s">
        <v>203</v>
      </c>
      <c r="F55" s="86"/>
      <c r="G55" s="84"/>
      <c r="H55" s="84"/>
      <c r="I55" s="84"/>
    </row>
    <row r="56" spans="1:9" x14ac:dyDescent="0.3">
      <c r="A56" s="85" t="s">
        <v>144</v>
      </c>
      <c r="B56" s="85" t="s">
        <v>29</v>
      </c>
      <c r="C56" s="85" t="s">
        <v>188</v>
      </c>
      <c r="D56" s="85" t="s">
        <v>9</v>
      </c>
      <c r="E56" s="85" t="s">
        <v>49</v>
      </c>
      <c r="F56" s="86"/>
      <c r="G56" s="84"/>
      <c r="H56" s="84"/>
      <c r="I56" s="84"/>
    </row>
    <row r="57" spans="1:9" x14ac:dyDescent="0.3">
      <c r="A57" s="85" t="s">
        <v>145</v>
      </c>
      <c r="B57" s="85" t="s">
        <v>29</v>
      </c>
      <c r="C57" s="85" t="s">
        <v>93</v>
      </c>
      <c r="D57" s="85" t="s">
        <v>9</v>
      </c>
      <c r="E57" s="85" t="s">
        <v>70</v>
      </c>
      <c r="F57" s="86"/>
      <c r="G57" s="84"/>
      <c r="H57" s="84"/>
      <c r="I57" s="84"/>
    </row>
    <row r="58" spans="1:9" ht="15.6" x14ac:dyDescent="0.3">
      <c r="A58" s="217" t="s">
        <v>20</v>
      </c>
      <c r="B58" s="218"/>
      <c r="C58" s="218"/>
      <c r="D58" s="218"/>
      <c r="E58" s="219"/>
      <c r="F58" s="12">
        <f>SUM(F8:F57)</f>
        <v>0</v>
      </c>
    </row>
  </sheetData>
  <autoFilter ref="A7:F7" xr:uid="{A92D22CF-FD22-4114-BB82-4F0C5A956B58}"/>
  <mergeCells count="7">
    <mergeCell ref="A58:E58"/>
    <mergeCell ref="A6:I6"/>
    <mergeCell ref="A1:I1"/>
    <mergeCell ref="A2:I2"/>
    <mergeCell ref="A3:I3"/>
    <mergeCell ref="A4:I4"/>
    <mergeCell ref="A5:I5"/>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9C32A7-8332-4E08-B59A-019B28B5A8A0}">
  <sheetPr codeName="Blad11"/>
  <dimension ref="A1:I100"/>
  <sheetViews>
    <sheetView workbookViewId="0">
      <selection activeCell="A2" sqref="A2:H2"/>
    </sheetView>
  </sheetViews>
  <sheetFormatPr defaultRowHeight="14.4" x14ac:dyDescent="0.3"/>
  <cols>
    <col min="1" max="1" width="6.88671875" bestFit="1" customWidth="1"/>
    <col min="2" max="2" width="4.77734375" bestFit="1" customWidth="1"/>
    <col min="3" max="3" width="53.21875" bestFit="1" customWidth="1"/>
    <col min="4" max="4" width="14.44140625" bestFit="1" customWidth="1"/>
    <col min="5" max="5" width="16.6640625" bestFit="1" customWidth="1"/>
    <col min="6" max="6" width="15.109375" customWidth="1"/>
    <col min="7" max="7" width="11.33203125" bestFit="1" customWidth="1"/>
    <col min="8" max="8" width="20" bestFit="1" customWidth="1"/>
    <col min="9" max="9" width="14.109375" bestFit="1" customWidth="1"/>
  </cols>
  <sheetData>
    <row r="1" spans="1:9" ht="22.8" customHeight="1" x14ac:dyDescent="0.3">
      <c r="A1" s="234" t="s">
        <v>484</v>
      </c>
      <c r="B1" s="234"/>
      <c r="C1" s="234"/>
      <c r="D1" s="234"/>
      <c r="E1" s="234"/>
      <c r="F1" s="234"/>
      <c r="G1" s="234"/>
      <c r="H1" s="234"/>
      <c r="I1" s="91"/>
    </row>
    <row r="2" spans="1:9" ht="60" customHeight="1" x14ac:dyDescent="0.3">
      <c r="A2" s="216" t="s">
        <v>42</v>
      </c>
      <c r="B2" s="220"/>
      <c r="C2" s="220"/>
      <c r="D2" s="220"/>
      <c r="E2" s="220"/>
      <c r="F2" s="220"/>
      <c r="G2" s="220"/>
      <c r="H2" s="235"/>
      <c r="I2" s="91"/>
    </row>
    <row r="3" spans="1:9" ht="27" customHeight="1" x14ac:dyDescent="0.3">
      <c r="A3" s="82" t="s">
        <v>38</v>
      </c>
      <c r="B3" s="82" t="s">
        <v>39</v>
      </c>
      <c r="C3" s="82" t="s">
        <v>5</v>
      </c>
      <c r="D3" s="82" t="s">
        <v>2</v>
      </c>
      <c r="E3" s="82" t="s">
        <v>24</v>
      </c>
      <c r="F3" s="83">
        <v>2026</v>
      </c>
      <c r="G3" s="84"/>
      <c r="H3" s="82" t="s">
        <v>32</v>
      </c>
      <c r="I3" s="83">
        <v>2026</v>
      </c>
    </row>
    <row r="4" spans="1:9" x14ac:dyDescent="0.3">
      <c r="A4" s="85" t="s">
        <v>96</v>
      </c>
      <c r="B4" s="85" t="s">
        <v>29</v>
      </c>
      <c r="C4" s="85" t="s">
        <v>147</v>
      </c>
      <c r="D4" s="85" t="s">
        <v>10</v>
      </c>
      <c r="E4" s="85" t="s">
        <v>10</v>
      </c>
      <c r="F4" s="86"/>
      <c r="G4" s="106"/>
      <c r="H4" s="85" t="s">
        <v>29</v>
      </c>
      <c r="I4" s="86">
        <f>SUMIF(B4:B95,"AZ",F4:F95)</f>
        <v>0</v>
      </c>
    </row>
    <row r="5" spans="1:9" x14ac:dyDescent="0.3">
      <c r="A5" s="85" t="s">
        <v>97</v>
      </c>
      <c r="B5" s="85" t="s">
        <v>29</v>
      </c>
      <c r="C5" s="85" t="s">
        <v>148</v>
      </c>
      <c r="D5" s="85" t="s">
        <v>11</v>
      </c>
      <c r="E5" s="85" t="s">
        <v>189</v>
      </c>
      <c r="F5" s="86"/>
      <c r="G5" s="106"/>
      <c r="H5" s="85" t="s">
        <v>30</v>
      </c>
      <c r="I5" s="86">
        <f>SUMIF(B4:B95,"UZ",F4:F95)</f>
        <v>0</v>
      </c>
    </row>
    <row r="6" spans="1:9" x14ac:dyDescent="0.3">
      <c r="A6" s="85" t="s">
        <v>98</v>
      </c>
      <c r="B6" s="85" t="s">
        <v>29</v>
      </c>
      <c r="C6" s="85" t="s">
        <v>149</v>
      </c>
      <c r="D6" s="85" t="s">
        <v>11</v>
      </c>
      <c r="E6" s="85" t="s">
        <v>59</v>
      </c>
      <c r="F6" s="86"/>
      <c r="G6" s="106"/>
      <c r="H6" s="85" t="s">
        <v>33</v>
      </c>
      <c r="I6" s="86">
        <f>SUMIF(B4:B95,"PZ",F4:F95)</f>
        <v>0</v>
      </c>
    </row>
    <row r="7" spans="1:9" x14ac:dyDescent="0.3">
      <c r="A7" s="85" t="s">
        <v>99</v>
      </c>
      <c r="B7" s="85" t="s">
        <v>29</v>
      </c>
      <c r="C7" s="85" t="s">
        <v>150</v>
      </c>
      <c r="D7" s="85" t="s">
        <v>10</v>
      </c>
      <c r="E7" s="85" t="s">
        <v>58</v>
      </c>
      <c r="F7" s="86"/>
      <c r="G7" s="106"/>
      <c r="H7" s="85" t="s">
        <v>31</v>
      </c>
      <c r="I7" s="86">
        <f>SUMIF(B4:B95,"RZ",F4:F95)</f>
        <v>0</v>
      </c>
    </row>
    <row r="8" spans="1:9" x14ac:dyDescent="0.3">
      <c r="A8" s="85" t="s">
        <v>100</v>
      </c>
      <c r="B8" s="85" t="s">
        <v>29</v>
      </c>
      <c r="C8" s="85" t="s">
        <v>151</v>
      </c>
      <c r="D8" s="85" t="s">
        <v>11</v>
      </c>
      <c r="E8" s="85" t="s">
        <v>60</v>
      </c>
      <c r="F8" s="86"/>
      <c r="G8" s="106"/>
      <c r="H8" s="87" t="s">
        <v>40</v>
      </c>
      <c r="I8" s="88">
        <f>SUM(I4:I7)</f>
        <v>0</v>
      </c>
    </row>
    <row r="9" spans="1:9" x14ac:dyDescent="0.3">
      <c r="A9" s="85" t="s">
        <v>101</v>
      </c>
      <c r="B9" s="85" t="s">
        <v>29</v>
      </c>
      <c r="C9" s="85" t="s">
        <v>152</v>
      </c>
      <c r="D9" s="85" t="s">
        <v>12</v>
      </c>
      <c r="E9" s="85" t="s">
        <v>52</v>
      </c>
      <c r="F9" s="86"/>
      <c r="G9" s="106"/>
      <c r="H9" s="84"/>
      <c r="I9" s="84"/>
    </row>
    <row r="10" spans="1:9" x14ac:dyDescent="0.3">
      <c r="A10" s="85" t="s">
        <v>102</v>
      </c>
      <c r="B10" s="85" t="s">
        <v>29</v>
      </c>
      <c r="C10" s="85" t="s">
        <v>153</v>
      </c>
      <c r="D10" s="85" t="s">
        <v>12</v>
      </c>
      <c r="E10" s="85" t="s">
        <v>79</v>
      </c>
      <c r="F10" s="86"/>
      <c r="G10" s="106"/>
      <c r="H10" s="90" t="s">
        <v>21</v>
      </c>
      <c r="I10" s="83">
        <v>2026</v>
      </c>
    </row>
    <row r="11" spans="1:9" x14ac:dyDescent="0.3">
      <c r="A11" s="85" t="s">
        <v>103</v>
      </c>
      <c r="B11" s="85" t="s">
        <v>29</v>
      </c>
      <c r="C11" s="85" t="s">
        <v>154</v>
      </c>
      <c r="D11" s="85" t="s">
        <v>10</v>
      </c>
      <c r="E11" s="85" t="s">
        <v>84</v>
      </c>
      <c r="F11" s="86"/>
      <c r="G11" s="106"/>
      <c r="H11" s="85" t="s">
        <v>10</v>
      </c>
      <c r="I11" s="86">
        <f>SUMIF(D4:D95,"Antwerpen",F4:F95)</f>
        <v>0</v>
      </c>
    </row>
    <row r="12" spans="1:9" x14ac:dyDescent="0.3">
      <c r="A12" s="85" t="s">
        <v>204</v>
      </c>
      <c r="B12" s="85" t="s">
        <v>29</v>
      </c>
      <c r="C12" s="85" t="s">
        <v>246</v>
      </c>
      <c r="D12" s="85" t="s">
        <v>12</v>
      </c>
      <c r="E12" s="85" t="s">
        <v>53</v>
      </c>
      <c r="F12" s="86"/>
      <c r="G12" s="106"/>
      <c r="H12" s="85" t="s">
        <v>9</v>
      </c>
      <c r="I12" s="86">
        <f>SUMIF(D4:D95,"Limburg",F4:F95)</f>
        <v>0</v>
      </c>
    </row>
    <row r="13" spans="1:9" x14ac:dyDescent="0.3">
      <c r="A13" s="85" t="s">
        <v>104</v>
      </c>
      <c r="B13" s="85" t="s">
        <v>29</v>
      </c>
      <c r="C13" s="85" t="s">
        <v>155</v>
      </c>
      <c r="D13" s="85" t="s">
        <v>10</v>
      </c>
      <c r="E13" s="85" t="s">
        <v>57</v>
      </c>
      <c r="F13" s="86"/>
      <c r="G13" s="106"/>
      <c r="H13" s="85" t="s">
        <v>11</v>
      </c>
      <c r="I13" s="86">
        <f>SUMIF(D4:D95,"Oost-Vlaanderen",F4:F95)</f>
        <v>0</v>
      </c>
    </row>
    <row r="14" spans="1:9" x14ac:dyDescent="0.3">
      <c r="A14" s="85" t="s">
        <v>105</v>
      </c>
      <c r="B14" s="85" t="s">
        <v>29</v>
      </c>
      <c r="C14" s="85" t="s">
        <v>147</v>
      </c>
      <c r="D14" s="85" t="s">
        <v>10</v>
      </c>
      <c r="E14" s="85" t="s">
        <v>10</v>
      </c>
      <c r="F14" s="86"/>
      <c r="G14" s="106"/>
      <c r="H14" s="85" t="s">
        <v>14</v>
      </c>
      <c r="I14" s="86">
        <f>SUMIF(D4:D95,"Vlaams-Brabant",F4:F95)</f>
        <v>0</v>
      </c>
    </row>
    <row r="15" spans="1:9" x14ac:dyDescent="0.3">
      <c r="A15" s="85" t="s">
        <v>106</v>
      </c>
      <c r="B15" s="85" t="s">
        <v>29</v>
      </c>
      <c r="C15" s="85" t="s">
        <v>155</v>
      </c>
      <c r="D15" s="85" t="s">
        <v>10</v>
      </c>
      <c r="E15" s="85" t="s">
        <v>190</v>
      </c>
      <c r="F15" s="86"/>
      <c r="G15" s="106"/>
      <c r="H15" s="85" t="s">
        <v>12</v>
      </c>
      <c r="I15" s="86">
        <f>SUMIF(D4:D95,"West-Vlaanderen",F4:F95)</f>
        <v>0</v>
      </c>
    </row>
    <row r="16" spans="1:9" x14ac:dyDescent="0.3">
      <c r="A16" s="85" t="s">
        <v>107</v>
      </c>
      <c r="B16" s="85" t="s">
        <v>29</v>
      </c>
      <c r="C16" s="85" t="s">
        <v>156</v>
      </c>
      <c r="D16" s="85" t="s">
        <v>10</v>
      </c>
      <c r="E16" s="85" t="s">
        <v>76</v>
      </c>
      <c r="F16" s="86"/>
      <c r="G16" s="106"/>
      <c r="H16" s="89" t="s">
        <v>41</v>
      </c>
      <c r="I16" s="88">
        <f>SUM(I11:I15)</f>
        <v>0</v>
      </c>
    </row>
    <row r="17" spans="1:9" x14ac:dyDescent="0.3">
      <c r="A17" s="85" t="s">
        <v>108</v>
      </c>
      <c r="B17" s="85" t="s">
        <v>29</v>
      </c>
      <c r="C17" s="85" t="s">
        <v>157</v>
      </c>
      <c r="D17" s="85" t="s">
        <v>14</v>
      </c>
      <c r="E17" s="85" t="s">
        <v>81</v>
      </c>
      <c r="F17" s="86"/>
      <c r="G17" s="106"/>
      <c r="H17" s="85" t="s">
        <v>13</v>
      </c>
      <c r="I17" s="86">
        <f>SUMIF(D4:D95,"Brussel",F4:F95)</f>
        <v>0</v>
      </c>
    </row>
    <row r="18" spans="1:9" x14ac:dyDescent="0.3">
      <c r="A18" s="85" t="s">
        <v>109</v>
      </c>
      <c r="B18" s="85" t="s">
        <v>29</v>
      </c>
      <c r="C18" s="85" t="s">
        <v>158</v>
      </c>
      <c r="D18" s="85" t="s">
        <v>14</v>
      </c>
      <c r="E18" s="85" t="s">
        <v>85</v>
      </c>
      <c r="F18" s="86"/>
      <c r="G18" s="106"/>
      <c r="H18" s="89" t="s">
        <v>23</v>
      </c>
      <c r="I18" s="88">
        <f>SUM(I16:I17)</f>
        <v>0</v>
      </c>
    </row>
    <row r="19" spans="1:9" x14ac:dyDescent="0.3">
      <c r="A19" s="85" t="s">
        <v>110</v>
      </c>
      <c r="B19" s="85" t="s">
        <v>29</v>
      </c>
      <c r="C19" s="85" t="s">
        <v>159</v>
      </c>
      <c r="D19" s="85" t="s">
        <v>14</v>
      </c>
      <c r="E19" s="85" t="s">
        <v>61</v>
      </c>
      <c r="F19" s="86"/>
      <c r="G19" s="106"/>
      <c r="H19" s="84"/>
      <c r="I19" s="84"/>
    </row>
    <row r="20" spans="1:9" x14ac:dyDescent="0.3">
      <c r="A20" s="85" t="s">
        <v>111</v>
      </c>
      <c r="B20" s="85" t="s">
        <v>29</v>
      </c>
      <c r="C20" s="85" t="s">
        <v>160</v>
      </c>
      <c r="D20" s="85" t="s">
        <v>12</v>
      </c>
      <c r="E20" s="85" t="s">
        <v>191</v>
      </c>
      <c r="F20" s="86"/>
      <c r="G20" s="106"/>
      <c r="H20" s="84"/>
      <c r="I20" s="84"/>
    </row>
    <row r="21" spans="1:9" x14ac:dyDescent="0.3">
      <c r="A21" s="85" t="s">
        <v>112</v>
      </c>
      <c r="B21" s="85" t="s">
        <v>29</v>
      </c>
      <c r="C21" s="85" t="s">
        <v>161</v>
      </c>
      <c r="D21" s="85" t="s">
        <v>12</v>
      </c>
      <c r="E21" s="85" t="s">
        <v>192</v>
      </c>
      <c r="F21" s="86"/>
      <c r="G21" s="106"/>
      <c r="H21" s="84"/>
      <c r="I21" s="84"/>
    </row>
    <row r="22" spans="1:9" x14ac:dyDescent="0.3">
      <c r="A22" s="85" t="s">
        <v>113</v>
      </c>
      <c r="B22" s="85" t="s">
        <v>29</v>
      </c>
      <c r="C22" s="85" t="s">
        <v>90</v>
      </c>
      <c r="D22" s="85" t="s">
        <v>11</v>
      </c>
      <c r="E22" s="85" t="s">
        <v>51</v>
      </c>
      <c r="F22" s="86"/>
      <c r="G22" s="106"/>
      <c r="H22" s="84"/>
      <c r="I22" s="84"/>
    </row>
    <row r="23" spans="1:9" x14ac:dyDescent="0.3">
      <c r="A23" s="85" t="s">
        <v>114</v>
      </c>
      <c r="B23" s="85" t="s">
        <v>29</v>
      </c>
      <c r="C23" s="85" t="s">
        <v>162</v>
      </c>
      <c r="D23" s="85" t="s">
        <v>11</v>
      </c>
      <c r="E23" s="85" t="s">
        <v>62</v>
      </c>
      <c r="F23" s="86"/>
      <c r="G23" s="106"/>
      <c r="H23" s="84"/>
      <c r="I23" s="84"/>
    </row>
    <row r="24" spans="1:9" x14ac:dyDescent="0.3">
      <c r="A24" s="85" t="s">
        <v>115</v>
      </c>
      <c r="B24" s="85" t="s">
        <v>29</v>
      </c>
      <c r="C24" s="85" t="s">
        <v>163</v>
      </c>
      <c r="D24" s="85" t="s">
        <v>12</v>
      </c>
      <c r="E24" s="85" t="s">
        <v>193</v>
      </c>
      <c r="F24" s="86"/>
      <c r="G24" s="106"/>
      <c r="H24" s="84"/>
      <c r="I24" s="84"/>
    </row>
    <row r="25" spans="1:9" x14ac:dyDescent="0.3">
      <c r="A25" s="85" t="s">
        <v>117</v>
      </c>
      <c r="B25" s="85" t="s">
        <v>29</v>
      </c>
      <c r="C25" s="85" t="s">
        <v>165</v>
      </c>
      <c r="D25" s="85" t="s">
        <v>11</v>
      </c>
      <c r="E25" s="85" t="s">
        <v>195</v>
      </c>
      <c r="F25" s="86"/>
      <c r="G25" s="106"/>
      <c r="H25" s="84"/>
      <c r="I25" s="84"/>
    </row>
    <row r="26" spans="1:9" x14ac:dyDescent="0.3">
      <c r="A26" s="85" t="s">
        <v>205</v>
      </c>
      <c r="B26" s="85" t="s">
        <v>29</v>
      </c>
      <c r="C26" s="85" t="s">
        <v>90</v>
      </c>
      <c r="D26" s="85" t="s">
        <v>11</v>
      </c>
      <c r="E26" s="85" t="s">
        <v>51</v>
      </c>
      <c r="F26" s="86"/>
      <c r="G26" s="106"/>
      <c r="H26" s="84"/>
      <c r="I26" s="84"/>
    </row>
    <row r="27" spans="1:9" x14ac:dyDescent="0.3">
      <c r="A27" s="85" t="s">
        <v>118</v>
      </c>
      <c r="B27" s="85" t="s">
        <v>29</v>
      </c>
      <c r="C27" s="85" t="s">
        <v>166</v>
      </c>
      <c r="D27" s="85" t="s">
        <v>14</v>
      </c>
      <c r="E27" s="85" t="s">
        <v>196</v>
      </c>
      <c r="F27" s="86"/>
      <c r="G27" s="106"/>
      <c r="H27" s="84"/>
      <c r="I27" s="84"/>
    </row>
    <row r="28" spans="1:9" x14ac:dyDescent="0.3">
      <c r="A28" s="85" t="s">
        <v>119</v>
      </c>
      <c r="B28" s="85" t="s">
        <v>29</v>
      </c>
      <c r="C28" s="85" t="s">
        <v>167</v>
      </c>
      <c r="D28" s="85" t="s">
        <v>11</v>
      </c>
      <c r="E28" s="85" t="s">
        <v>78</v>
      </c>
      <c r="F28" s="86"/>
      <c r="G28" s="106"/>
      <c r="H28" s="84"/>
      <c r="I28" s="84"/>
    </row>
    <row r="29" spans="1:9" x14ac:dyDescent="0.3">
      <c r="A29" s="85" t="s">
        <v>120</v>
      </c>
      <c r="B29" s="85" t="s">
        <v>29</v>
      </c>
      <c r="C29" s="85" t="s">
        <v>168</v>
      </c>
      <c r="D29" s="85" t="s">
        <v>9</v>
      </c>
      <c r="E29" s="85" t="s">
        <v>64</v>
      </c>
      <c r="F29" s="86"/>
      <c r="G29" s="106"/>
      <c r="H29" s="84"/>
      <c r="I29" s="84"/>
    </row>
    <row r="30" spans="1:9" x14ac:dyDescent="0.3">
      <c r="A30" s="85" t="s">
        <v>121</v>
      </c>
      <c r="B30" s="85" t="s">
        <v>29</v>
      </c>
      <c r="C30" s="85" t="s">
        <v>169</v>
      </c>
      <c r="D30" s="85" t="s">
        <v>11</v>
      </c>
      <c r="E30" s="85" t="s">
        <v>59</v>
      </c>
      <c r="F30" s="86"/>
      <c r="G30" s="106"/>
      <c r="H30" s="84"/>
      <c r="I30" s="84"/>
    </row>
    <row r="31" spans="1:9" x14ac:dyDescent="0.3">
      <c r="A31" s="85" t="s">
        <v>123</v>
      </c>
      <c r="B31" s="85" t="s">
        <v>29</v>
      </c>
      <c r="C31" s="85" t="s">
        <v>167</v>
      </c>
      <c r="D31" s="85" t="s">
        <v>10</v>
      </c>
      <c r="E31" s="85" t="s">
        <v>198</v>
      </c>
      <c r="F31" s="86"/>
      <c r="G31" s="106"/>
      <c r="H31" s="84"/>
      <c r="I31" s="84"/>
    </row>
    <row r="32" spans="1:9" x14ac:dyDescent="0.3">
      <c r="A32" s="85" t="s">
        <v>124</v>
      </c>
      <c r="B32" s="85" t="s">
        <v>29</v>
      </c>
      <c r="C32" s="85" t="s">
        <v>171</v>
      </c>
      <c r="D32" s="85" t="s">
        <v>12</v>
      </c>
      <c r="E32" s="85" t="s">
        <v>75</v>
      </c>
      <c r="F32" s="86"/>
      <c r="G32" s="106"/>
      <c r="H32" s="84"/>
      <c r="I32" s="84"/>
    </row>
    <row r="33" spans="1:9" x14ac:dyDescent="0.3">
      <c r="A33" s="85" t="s">
        <v>126</v>
      </c>
      <c r="B33" s="85" t="s">
        <v>29</v>
      </c>
      <c r="C33" s="85" t="s">
        <v>50</v>
      </c>
      <c r="D33" s="85" t="s">
        <v>9</v>
      </c>
      <c r="E33" s="85" t="s">
        <v>49</v>
      </c>
      <c r="F33" s="86"/>
      <c r="G33" s="106"/>
      <c r="H33" s="84"/>
      <c r="I33" s="84"/>
    </row>
    <row r="34" spans="1:9" x14ac:dyDescent="0.3">
      <c r="A34" s="85" t="s">
        <v>127</v>
      </c>
      <c r="B34" s="85" t="s">
        <v>29</v>
      </c>
      <c r="C34" s="85" t="s">
        <v>173</v>
      </c>
      <c r="D34" s="85" t="s">
        <v>12</v>
      </c>
      <c r="E34" s="85" t="s">
        <v>199</v>
      </c>
      <c r="F34" s="86"/>
      <c r="G34" s="106"/>
      <c r="H34" s="84"/>
      <c r="I34" s="84"/>
    </row>
    <row r="35" spans="1:9" x14ac:dyDescent="0.3">
      <c r="A35" s="85" t="s">
        <v>128</v>
      </c>
      <c r="B35" s="85" t="s">
        <v>29</v>
      </c>
      <c r="C35" s="85" t="s">
        <v>174</v>
      </c>
      <c r="D35" s="85" t="s">
        <v>12</v>
      </c>
      <c r="E35" s="85" t="s">
        <v>200</v>
      </c>
      <c r="F35" s="86"/>
      <c r="G35" s="106"/>
      <c r="H35" s="84"/>
      <c r="I35" s="84"/>
    </row>
    <row r="36" spans="1:9" x14ac:dyDescent="0.3">
      <c r="A36" s="85" t="s">
        <v>129</v>
      </c>
      <c r="B36" s="85" t="s">
        <v>29</v>
      </c>
      <c r="C36" s="85" t="s">
        <v>89</v>
      </c>
      <c r="D36" s="85" t="s">
        <v>12</v>
      </c>
      <c r="E36" s="85" t="s">
        <v>68</v>
      </c>
      <c r="F36" s="86"/>
      <c r="G36" s="106"/>
      <c r="H36" s="84"/>
      <c r="I36" s="84"/>
    </row>
    <row r="37" spans="1:9" x14ac:dyDescent="0.3">
      <c r="A37" s="85" t="s">
        <v>130</v>
      </c>
      <c r="B37" s="85" t="s">
        <v>29</v>
      </c>
      <c r="C37" s="85" t="s">
        <v>175</v>
      </c>
      <c r="D37" s="85" t="s">
        <v>12</v>
      </c>
      <c r="E37" s="85" t="s">
        <v>65</v>
      </c>
      <c r="F37" s="86"/>
      <c r="G37" s="106"/>
      <c r="H37" s="84"/>
      <c r="I37" s="84"/>
    </row>
    <row r="38" spans="1:9" x14ac:dyDescent="0.3">
      <c r="A38" s="85" t="s">
        <v>131</v>
      </c>
      <c r="B38" s="85" t="s">
        <v>29</v>
      </c>
      <c r="C38" s="85" t="s">
        <v>176</v>
      </c>
      <c r="D38" s="85" t="s">
        <v>12</v>
      </c>
      <c r="E38" s="85" t="s">
        <v>53</v>
      </c>
      <c r="F38" s="86"/>
      <c r="G38" s="106"/>
      <c r="H38" s="84"/>
      <c r="I38" s="84"/>
    </row>
    <row r="39" spans="1:9" x14ac:dyDescent="0.3">
      <c r="A39" s="85" t="s">
        <v>132</v>
      </c>
      <c r="B39" s="85" t="s">
        <v>29</v>
      </c>
      <c r="C39" s="85" t="s">
        <v>177</v>
      </c>
      <c r="D39" s="85" t="s">
        <v>10</v>
      </c>
      <c r="E39" s="85" t="s">
        <v>201</v>
      </c>
      <c r="F39" s="86"/>
      <c r="G39" s="106"/>
      <c r="H39" s="84"/>
      <c r="I39" s="84"/>
    </row>
    <row r="40" spans="1:9" x14ac:dyDescent="0.3">
      <c r="A40" s="85" t="s">
        <v>133</v>
      </c>
      <c r="B40" s="85" t="s">
        <v>29</v>
      </c>
      <c r="C40" s="85" t="s">
        <v>178</v>
      </c>
      <c r="D40" s="85" t="s">
        <v>11</v>
      </c>
      <c r="E40" s="85" t="s">
        <v>202</v>
      </c>
      <c r="F40" s="86"/>
      <c r="G40" s="106"/>
      <c r="H40" s="84"/>
      <c r="I40" s="84"/>
    </row>
    <row r="41" spans="1:9" x14ac:dyDescent="0.3">
      <c r="A41" s="85" t="s">
        <v>134</v>
      </c>
      <c r="B41" s="85" t="s">
        <v>29</v>
      </c>
      <c r="C41" s="85" t="s">
        <v>179</v>
      </c>
      <c r="D41" s="85" t="s">
        <v>11</v>
      </c>
      <c r="E41" s="85" t="s">
        <v>54</v>
      </c>
      <c r="F41" s="86"/>
      <c r="G41" s="106"/>
      <c r="H41" s="84"/>
      <c r="I41" s="84"/>
    </row>
    <row r="42" spans="1:9" x14ac:dyDescent="0.3">
      <c r="A42" s="85" t="s">
        <v>206</v>
      </c>
      <c r="B42" s="85" t="s">
        <v>29</v>
      </c>
      <c r="C42" s="85" t="s">
        <v>247</v>
      </c>
      <c r="D42" s="85" t="s">
        <v>10</v>
      </c>
      <c r="E42" s="85" t="s">
        <v>248</v>
      </c>
      <c r="F42" s="86"/>
      <c r="G42" s="106"/>
      <c r="H42" s="84"/>
      <c r="I42" s="84"/>
    </row>
    <row r="43" spans="1:9" x14ac:dyDescent="0.3">
      <c r="A43" s="85" t="s">
        <v>136</v>
      </c>
      <c r="B43" s="85" t="s">
        <v>29</v>
      </c>
      <c r="C43" s="85" t="s">
        <v>181</v>
      </c>
      <c r="D43" s="85" t="s">
        <v>10</v>
      </c>
      <c r="E43" s="85" t="s">
        <v>72</v>
      </c>
      <c r="F43" s="86"/>
      <c r="G43" s="106"/>
      <c r="H43" s="84"/>
      <c r="I43" s="84"/>
    </row>
    <row r="44" spans="1:9" x14ac:dyDescent="0.3">
      <c r="A44" s="85" t="s">
        <v>137</v>
      </c>
      <c r="B44" s="85" t="s">
        <v>29</v>
      </c>
      <c r="C44" s="85" t="s">
        <v>182</v>
      </c>
      <c r="D44" s="85" t="s">
        <v>10</v>
      </c>
      <c r="E44" s="85" t="s">
        <v>48</v>
      </c>
      <c r="F44" s="86"/>
      <c r="G44" s="106"/>
      <c r="H44" s="84"/>
      <c r="I44" s="84"/>
    </row>
    <row r="45" spans="1:9" x14ac:dyDescent="0.3">
      <c r="A45" s="85" t="s">
        <v>138</v>
      </c>
      <c r="B45" s="85" t="s">
        <v>29</v>
      </c>
      <c r="C45" s="85" t="s">
        <v>183</v>
      </c>
      <c r="D45" s="85" t="s">
        <v>10</v>
      </c>
      <c r="E45" s="85" t="s">
        <v>56</v>
      </c>
      <c r="F45" s="86"/>
      <c r="G45" s="106"/>
      <c r="H45" s="84"/>
      <c r="I45" s="84"/>
    </row>
    <row r="46" spans="1:9" x14ac:dyDescent="0.3">
      <c r="A46" s="85" t="s">
        <v>139</v>
      </c>
      <c r="B46" s="85" t="s">
        <v>29</v>
      </c>
      <c r="C46" s="85" t="s">
        <v>95</v>
      </c>
      <c r="D46" s="85" t="s">
        <v>14</v>
      </c>
      <c r="E46" s="85" t="s">
        <v>82</v>
      </c>
      <c r="F46" s="86"/>
      <c r="G46" s="106"/>
      <c r="H46" s="84"/>
      <c r="I46" s="84"/>
    </row>
    <row r="47" spans="1:9" x14ac:dyDescent="0.3">
      <c r="A47" s="85" t="s">
        <v>140</v>
      </c>
      <c r="B47" s="85" t="s">
        <v>29</v>
      </c>
      <c r="C47" s="85" t="s">
        <v>184</v>
      </c>
      <c r="D47" s="85" t="s">
        <v>11</v>
      </c>
      <c r="E47" s="85" t="s">
        <v>59</v>
      </c>
      <c r="F47" s="86"/>
      <c r="G47" s="106"/>
      <c r="H47" s="84"/>
      <c r="I47" s="84"/>
    </row>
    <row r="48" spans="1:9" x14ac:dyDescent="0.3">
      <c r="A48" s="85" t="s">
        <v>141</v>
      </c>
      <c r="B48" s="85" t="s">
        <v>29</v>
      </c>
      <c r="C48" s="85" t="s">
        <v>185</v>
      </c>
      <c r="D48" s="85" t="s">
        <v>9</v>
      </c>
      <c r="E48" s="85" t="s">
        <v>74</v>
      </c>
      <c r="F48" s="86"/>
      <c r="G48" s="106"/>
      <c r="H48" s="84"/>
      <c r="I48" s="84"/>
    </row>
    <row r="49" spans="1:9" x14ac:dyDescent="0.3">
      <c r="A49" s="85" t="s">
        <v>142</v>
      </c>
      <c r="B49" s="85" t="s">
        <v>29</v>
      </c>
      <c r="C49" s="85" t="s">
        <v>186</v>
      </c>
      <c r="D49" s="85" t="s">
        <v>9</v>
      </c>
      <c r="E49" s="85" t="s">
        <v>69</v>
      </c>
      <c r="F49" s="86"/>
      <c r="G49" s="106"/>
      <c r="H49" s="84"/>
      <c r="I49" s="84"/>
    </row>
    <row r="50" spans="1:9" x14ac:dyDescent="0.3">
      <c r="A50" s="85" t="s">
        <v>143</v>
      </c>
      <c r="B50" s="85" t="s">
        <v>29</v>
      </c>
      <c r="C50" s="85" t="s">
        <v>187</v>
      </c>
      <c r="D50" s="85" t="s">
        <v>9</v>
      </c>
      <c r="E50" s="85" t="s">
        <v>203</v>
      </c>
      <c r="F50" s="86"/>
      <c r="G50" s="106"/>
      <c r="H50" s="84"/>
      <c r="I50" s="84"/>
    </row>
    <row r="51" spans="1:9" x14ac:dyDescent="0.3">
      <c r="A51" s="85" t="s">
        <v>144</v>
      </c>
      <c r="B51" s="85" t="s">
        <v>29</v>
      </c>
      <c r="C51" s="85" t="s">
        <v>188</v>
      </c>
      <c r="D51" s="85" t="s">
        <v>9</v>
      </c>
      <c r="E51" s="85" t="s">
        <v>49</v>
      </c>
      <c r="F51" s="86"/>
      <c r="G51" s="106"/>
      <c r="H51" s="84"/>
      <c r="I51" s="84"/>
    </row>
    <row r="52" spans="1:9" x14ac:dyDescent="0.3">
      <c r="A52" s="85" t="s">
        <v>145</v>
      </c>
      <c r="B52" s="85" t="s">
        <v>29</v>
      </c>
      <c r="C52" s="85" t="s">
        <v>93</v>
      </c>
      <c r="D52" s="85" t="s">
        <v>9</v>
      </c>
      <c r="E52" s="85" t="s">
        <v>70</v>
      </c>
      <c r="F52" s="86"/>
      <c r="G52" s="106"/>
      <c r="H52" s="84"/>
      <c r="I52" s="84"/>
    </row>
    <row r="53" spans="1:9" x14ac:dyDescent="0.3">
      <c r="A53" s="85" t="s">
        <v>116</v>
      </c>
      <c r="B53" s="85" t="s">
        <v>30</v>
      </c>
      <c r="C53" s="85" t="s">
        <v>164</v>
      </c>
      <c r="D53" s="85" t="s">
        <v>13</v>
      </c>
      <c r="E53" s="85" t="s">
        <v>194</v>
      </c>
      <c r="F53" s="86"/>
      <c r="G53" s="106"/>
      <c r="H53" s="84"/>
      <c r="I53" s="84"/>
    </row>
    <row r="54" spans="1:9" x14ac:dyDescent="0.3">
      <c r="A54" s="85" t="s">
        <v>122</v>
      </c>
      <c r="B54" s="85" t="s">
        <v>30</v>
      </c>
      <c r="C54" s="85" t="s">
        <v>170</v>
      </c>
      <c r="D54" s="85" t="s">
        <v>10</v>
      </c>
      <c r="E54" s="85" t="s">
        <v>197</v>
      </c>
      <c r="F54" s="86"/>
      <c r="G54" s="106"/>
      <c r="H54" s="84"/>
      <c r="I54" s="84"/>
    </row>
    <row r="55" spans="1:9" x14ac:dyDescent="0.3">
      <c r="A55" s="85" t="s">
        <v>125</v>
      </c>
      <c r="B55" s="85" t="s">
        <v>30</v>
      </c>
      <c r="C55" s="85" t="s">
        <v>172</v>
      </c>
      <c r="D55" s="85" t="s">
        <v>14</v>
      </c>
      <c r="E55" s="85" t="s">
        <v>85</v>
      </c>
      <c r="F55" s="86"/>
      <c r="G55" s="106"/>
      <c r="H55" s="84"/>
      <c r="I55" s="84"/>
    </row>
    <row r="56" spans="1:9" x14ac:dyDescent="0.3">
      <c r="A56" s="85" t="s">
        <v>135</v>
      </c>
      <c r="B56" s="85" t="s">
        <v>30</v>
      </c>
      <c r="C56" s="85" t="s">
        <v>180</v>
      </c>
      <c r="D56" s="85" t="s">
        <v>11</v>
      </c>
      <c r="E56" s="85" t="s">
        <v>59</v>
      </c>
      <c r="F56" s="86"/>
      <c r="G56" s="106"/>
      <c r="H56" s="84"/>
      <c r="I56" s="84"/>
    </row>
    <row r="57" spans="1:9" x14ac:dyDescent="0.3">
      <c r="A57" s="133" t="s">
        <v>207</v>
      </c>
      <c r="B57" s="85" t="s">
        <v>33</v>
      </c>
      <c r="C57" s="85" t="s">
        <v>94</v>
      </c>
      <c r="D57" s="85" t="s">
        <v>12</v>
      </c>
      <c r="E57" s="85" t="s">
        <v>68</v>
      </c>
      <c r="F57" s="86"/>
      <c r="G57" s="106"/>
      <c r="H57" s="84"/>
      <c r="I57" s="84"/>
    </row>
    <row r="58" spans="1:9" x14ac:dyDescent="0.3">
      <c r="A58" s="133" t="s">
        <v>208</v>
      </c>
      <c r="B58" s="85" t="s">
        <v>33</v>
      </c>
      <c r="C58" s="85" t="s">
        <v>249</v>
      </c>
      <c r="D58" s="85" t="s">
        <v>11</v>
      </c>
      <c r="E58" s="85" t="s">
        <v>59</v>
      </c>
      <c r="F58" s="86"/>
      <c r="G58" s="106"/>
      <c r="H58" s="84"/>
      <c r="I58" s="84"/>
    </row>
    <row r="59" spans="1:9" x14ac:dyDescent="0.3">
      <c r="A59" s="133" t="s">
        <v>209</v>
      </c>
      <c r="B59" s="85" t="s">
        <v>33</v>
      </c>
      <c r="C59" s="85" t="s">
        <v>250</v>
      </c>
      <c r="D59" s="85" t="s">
        <v>12</v>
      </c>
      <c r="E59" s="85" t="s">
        <v>67</v>
      </c>
      <c r="F59" s="86"/>
      <c r="G59" s="106"/>
      <c r="H59" s="84"/>
      <c r="I59" s="84"/>
    </row>
    <row r="60" spans="1:9" x14ac:dyDescent="0.3">
      <c r="A60" s="133" t="s">
        <v>210</v>
      </c>
      <c r="B60" s="85" t="s">
        <v>33</v>
      </c>
      <c r="C60" s="85" t="s">
        <v>251</v>
      </c>
      <c r="D60" s="85" t="s">
        <v>10</v>
      </c>
      <c r="E60" s="85" t="s">
        <v>71</v>
      </c>
      <c r="F60" s="86"/>
      <c r="G60" s="106"/>
      <c r="H60" s="84"/>
      <c r="I60" s="84"/>
    </row>
    <row r="61" spans="1:9" x14ac:dyDescent="0.3">
      <c r="A61" s="133" t="s">
        <v>211</v>
      </c>
      <c r="B61" s="85" t="s">
        <v>33</v>
      </c>
      <c r="C61" s="85" t="s">
        <v>252</v>
      </c>
      <c r="D61" s="85" t="s">
        <v>9</v>
      </c>
      <c r="E61" s="85" t="s">
        <v>253</v>
      </c>
      <c r="F61" s="86"/>
      <c r="G61" s="106"/>
      <c r="H61" s="84"/>
      <c r="I61" s="84"/>
    </row>
    <row r="62" spans="1:9" x14ac:dyDescent="0.3">
      <c r="A62" s="133" t="s">
        <v>212</v>
      </c>
      <c r="B62" s="85" t="s">
        <v>33</v>
      </c>
      <c r="C62" s="85" t="s">
        <v>254</v>
      </c>
      <c r="D62" s="85" t="s">
        <v>11</v>
      </c>
      <c r="E62" s="85" t="s">
        <v>78</v>
      </c>
      <c r="F62" s="86"/>
      <c r="G62" s="106"/>
      <c r="H62" s="84"/>
      <c r="I62" s="84"/>
    </row>
    <row r="63" spans="1:9" x14ac:dyDescent="0.3">
      <c r="A63" s="133" t="s">
        <v>213</v>
      </c>
      <c r="B63" s="85" t="s">
        <v>33</v>
      </c>
      <c r="C63" s="85" t="s">
        <v>255</v>
      </c>
      <c r="D63" s="85" t="s">
        <v>11</v>
      </c>
      <c r="E63" s="85" t="s">
        <v>54</v>
      </c>
      <c r="F63" s="86"/>
      <c r="G63" s="106"/>
      <c r="H63" s="84"/>
      <c r="I63" s="84"/>
    </row>
    <row r="64" spans="1:9" x14ac:dyDescent="0.3">
      <c r="A64" s="133" t="s">
        <v>214</v>
      </c>
      <c r="B64" s="85" t="s">
        <v>33</v>
      </c>
      <c r="C64" s="85" t="s">
        <v>256</v>
      </c>
      <c r="D64" s="85" t="s">
        <v>10</v>
      </c>
      <c r="E64" s="85" t="s">
        <v>63</v>
      </c>
      <c r="F64" s="86"/>
      <c r="G64" s="106"/>
      <c r="H64" s="84"/>
      <c r="I64" s="84"/>
    </row>
    <row r="65" spans="1:9" x14ac:dyDescent="0.3">
      <c r="A65" s="133" t="s">
        <v>215</v>
      </c>
      <c r="B65" s="85" t="s">
        <v>33</v>
      </c>
      <c r="C65" s="85" t="s">
        <v>257</v>
      </c>
      <c r="D65" s="85" t="s">
        <v>10</v>
      </c>
      <c r="E65" s="85" t="s">
        <v>48</v>
      </c>
      <c r="F65" s="86"/>
      <c r="G65" s="106"/>
      <c r="H65" s="84"/>
      <c r="I65" s="84"/>
    </row>
    <row r="66" spans="1:9" x14ac:dyDescent="0.3">
      <c r="A66" s="133" t="s">
        <v>216</v>
      </c>
      <c r="B66" s="85" t="s">
        <v>33</v>
      </c>
      <c r="C66" s="85" t="s">
        <v>258</v>
      </c>
      <c r="D66" s="85" t="s">
        <v>14</v>
      </c>
      <c r="E66" s="85" t="s">
        <v>82</v>
      </c>
      <c r="F66" s="86"/>
      <c r="G66" s="106"/>
      <c r="H66" s="84"/>
      <c r="I66" s="84"/>
    </row>
    <row r="67" spans="1:9" x14ac:dyDescent="0.3">
      <c r="A67" s="133" t="s">
        <v>217</v>
      </c>
      <c r="B67" s="85" t="s">
        <v>33</v>
      </c>
      <c r="C67" s="85" t="s">
        <v>259</v>
      </c>
      <c r="D67" s="85" t="s">
        <v>14</v>
      </c>
      <c r="E67" s="85" t="s">
        <v>92</v>
      </c>
      <c r="F67" s="86"/>
      <c r="G67" s="106"/>
      <c r="H67" s="84"/>
      <c r="I67" s="84"/>
    </row>
    <row r="68" spans="1:9" x14ac:dyDescent="0.3">
      <c r="A68" s="133" t="s">
        <v>218</v>
      </c>
      <c r="B68" s="85" t="s">
        <v>33</v>
      </c>
      <c r="C68" s="85" t="s">
        <v>260</v>
      </c>
      <c r="D68" s="85" t="s">
        <v>14</v>
      </c>
      <c r="E68" s="85" t="s">
        <v>261</v>
      </c>
      <c r="F68" s="86"/>
      <c r="G68" s="106"/>
      <c r="H68" s="84"/>
      <c r="I68" s="84"/>
    </row>
    <row r="69" spans="1:9" x14ac:dyDescent="0.3">
      <c r="A69" s="133" t="s">
        <v>219</v>
      </c>
      <c r="B69" s="85" t="s">
        <v>33</v>
      </c>
      <c r="C69" s="85" t="s">
        <v>262</v>
      </c>
      <c r="D69" s="85" t="s">
        <v>14</v>
      </c>
      <c r="E69" s="85" t="s">
        <v>61</v>
      </c>
      <c r="F69" s="86"/>
      <c r="G69" s="106"/>
      <c r="H69" s="84"/>
      <c r="I69" s="84"/>
    </row>
    <row r="70" spans="1:9" x14ac:dyDescent="0.3">
      <c r="A70" s="133" t="s">
        <v>220</v>
      </c>
      <c r="B70" s="85" t="s">
        <v>33</v>
      </c>
      <c r="C70" s="85" t="s">
        <v>263</v>
      </c>
      <c r="D70" s="85" t="s">
        <v>9</v>
      </c>
      <c r="E70" s="85" t="s">
        <v>264</v>
      </c>
      <c r="F70" s="86"/>
      <c r="G70" s="106"/>
      <c r="H70" s="84"/>
      <c r="I70" s="84"/>
    </row>
    <row r="71" spans="1:9" x14ac:dyDescent="0.3">
      <c r="A71" s="133" t="s">
        <v>221</v>
      </c>
      <c r="B71" s="85" t="s">
        <v>33</v>
      </c>
      <c r="C71" s="85" t="s">
        <v>265</v>
      </c>
      <c r="D71" s="85" t="s">
        <v>11</v>
      </c>
      <c r="E71" s="85" t="s">
        <v>60</v>
      </c>
      <c r="F71" s="86"/>
      <c r="G71" s="106"/>
      <c r="H71" s="84"/>
      <c r="I71" s="84"/>
    </row>
    <row r="72" spans="1:9" x14ac:dyDescent="0.3">
      <c r="A72" s="133" t="s">
        <v>222</v>
      </c>
      <c r="B72" s="85" t="s">
        <v>33</v>
      </c>
      <c r="C72" s="85" t="s">
        <v>266</v>
      </c>
      <c r="D72" s="85" t="s">
        <v>11</v>
      </c>
      <c r="E72" s="85" t="s">
        <v>267</v>
      </c>
      <c r="F72" s="86"/>
      <c r="G72" s="106"/>
      <c r="H72" s="84"/>
      <c r="I72" s="84"/>
    </row>
    <row r="73" spans="1:9" x14ac:dyDescent="0.3">
      <c r="A73" s="133" t="s">
        <v>223</v>
      </c>
      <c r="B73" s="85" t="s">
        <v>33</v>
      </c>
      <c r="C73" s="85" t="s">
        <v>268</v>
      </c>
      <c r="D73" s="85" t="s">
        <v>11</v>
      </c>
      <c r="E73" s="85" t="s">
        <v>54</v>
      </c>
      <c r="F73" s="86"/>
      <c r="G73" s="106"/>
      <c r="H73" s="84"/>
      <c r="I73" s="84"/>
    </row>
    <row r="74" spans="1:9" x14ac:dyDescent="0.3">
      <c r="A74" s="133" t="s">
        <v>224</v>
      </c>
      <c r="B74" s="85" t="s">
        <v>33</v>
      </c>
      <c r="C74" s="85" t="s">
        <v>269</v>
      </c>
      <c r="D74" s="85" t="s">
        <v>12</v>
      </c>
      <c r="E74" s="85" t="s">
        <v>79</v>
      </c>
      <c r="F74" s="86"/>
      <c r="G74" s="106"/>
      <c r="H74" s="84"/>
      <c r="I74" s="84"/>
    </row>
    <row r="75" spans="1:9" x14ac:dyDescent="0.3">
      <c r="A75" s="133" t="s">
        <v>225</v>
      </c>
      <c r="B75" s="85" t="s">
        <v>33</v>
      </c>
      <c r="C75" s="85" t="s">
        <v>270</v>
      </c>
      <c r="D75" s="85" t="s">
        <v>12</v>
      </c>
      <c r="E75" s="85" t="s">
        <v>80</v>
      </c>
      <c r="F75" s="86"/>
      <c r="G75" s="106"/>
      <c r="H75" s="84"/>
      <c r="I75" s="84"/>
    </row>
    <row r="76" spans="1:9" x14ac:dyDescent="0.3">
      <c r="A76" s="133" t="s">
        <v>226</v>
      </c>
      <c r="B76" s="85" t="s">
        <v>33</v>
      </c>
      <c r="C76" s="85" t="s">
        <v>271</v>
      </c>
      <c r="D76" s="85" t="s">
        <v>12</v>
      </c>
      <c r="E76" s="85" t="s">
        <v>52</v>
      </c>
      <c r="F76" s="86"/>
      <c r="G76" s="106"/>
      <c r="H76" s="84"/>
      <c r="I76" s="84"/>
    </row>
    <row r="77" spans="1:9" x14ac:dyDescent="0.3">
      <c r="A77" s="133" t="s">
        <v>227</v>
      </c>
      <c r="B77" s="85" t="s">
        <v>33</v>
      </c>
      <c r="C77" s="85" t="s">
        <v>272</v>
      </c>
      <c r="D77" s="85" t="s">
        <v>10</v>
      </c>
      <c r="E77" s="85" t="s">
        <v>55</v>
      </c>
      <c r="F77" s="86"/>
      <c r="G77" s="106"/>
      <c r="H77" s="84"/>
      <c r="I77" s="84"/>
    </row>
    <row r="78" spans="1:9" x14ac:dyDescent="0.3">
      <c r="A78" s="133" t="s">
        <v>228</v>
      </c>
      <c r="B78" s="85" t="s">
        <v>33</v>
      </c>
      <c r="C78" s="85" t="s">
        <v>273</v>
      </c>
      <c r="D78" s="85" t="s">
        <v>14</v>
      </c>
      <c r="E78" s="85" t="s">
        <v>274</v>
      </c>
      <c r="F78" s="86"/>
      <c r="G78" s="106"/>
      <c r="H78" s="84"/>
      <c r="I78" s="84"/>
    </row>
    <row r="79" spans="1:9" x14ac:dyDescent="0.3">
      <c r="A79" s="133" t="s">
        <v>229</v>
      </c>
      <c r="B79" s="85" t="s">
        <v>33</v>
      </c>
      <c r="C79" s="85" t="s">
        <v>275</v>
      </c>
      <c r="D79" s="85" t="s">
        <v>11</v>
      </c>
      <c r="E79" s="85" t="s">
        <v>73</v>
      </c>
      <c r="F79" s="86"/>
      <c r="G79" s="106"/>
      <c r="H79" s="84"/>
      <c r="I79" s="84"/>
    </row>
    <row r="80" spans="1:9" x14ac:dyDescent="0.3">
      <c r="A80" s="133" t="s">
        <v>230</v>
      </c>
      <c r="B80" s="85" t="s">
        <v>33</v>
      </c>
      <c r="C80" s="85" t="s">
        <v>83</v>
      </c>
      <c r="D80" s="85" t="s">
        <v>12</v>
      </c>
      <c r="E80" s="85" t="s">
        <v>77</v>
      </c>
      <c r="F80" s="86"/>
      <c r="G80" s="106"/>
      <c r="H80" s="84"/>
      <c r="I80" s="84"/>
    </row>
    <row r="81" spans="1:9" x14ac:dyDescent="0.3">
      <c r="A81" s="133" t="s">
        <v>231</v>
      </c>
      <c r="B81" s="85" t="s">
        <v>33</v>
      </c>
      <c r="C81" s="85" t="s">
        <v>276</v>
      </c>
      <c r="D81" s="85" t="s">
        <v>12</v>
      </c>
      <c r="E81" s="85" t="s">
        <v>52</v>
      </c>
      <c r="F81" s="86"/>
      <c r="G81" s="106"/>
      <c r="H81" s="84"/>
      <c r="I81" s="84"/>
    </row>
    <row r="82" spans="1:9" x14ac:dyDescent="0.3">
      <c r="A82" s="133" t="s">
        <v>232</v>
      </c>
      <c r="B82" s="85" t="s">
        <v>33</v>
      </c>
      <c r="C82" s="85" t="s">
        <v>277</v>
      </c>
      <c r="D82" s="85" t="s">
        <v>11</v>
      </c>
      <c r="E82" s="85" t="s">
        <v>278</v>
      </c>
      <c r="F82" s="86"/>
      <c r="G82" s="106"/>
      <c r="H82" s="84"/>
      <c r="I82" s="84"/>
    </row>
    <row r="83" spans="1:9" x14ac:dyDescent="0.3">
      <c r="A83" s="133" t="s">
        <v>233</v>
      </c>
      <c r="B83" s="85" t="s">
        <v>33</v>
      </c>
      <c r="C83" s="85" t="s">
        <v>279</v>
      </c>
      <c r="D83" s="85" t="s">
        <v>9</v>
      </c>
      <c r="E83" s="85" t="s">
        <v>49</v>
      </c>
      <c r="F83" s="86"/>
      <c r="G83" s="106"/>
      <c r="H83" s="84"/>
      <c r="I83" s="84"/>
    </row>
    <row r="84" spans="1:9" x14ac:dyDescent="0.3">
      <c r="A84" s="133" t="s">
        <v>234</v>
      </c>
      <c r="B84" s="85" t="s">
        <v>33</v>
      </c>
      <c r="C84" s="85" t="s">
        <v>280</v>
      </c>
      <c r="D84" s="85" t="s">
        <v>9</v>
      </c>
      <c r="E84" s="85" t="s">
        <v>69</v>
      </c>
      <c r="F84" s="86"/>
      <c r="G84" s="106"/>
      <c r="H84" s="84"/>
      <c r="I84" s="84"/>
    </row>
    <row r="85" spans="1:9" x14ac:dyDescent="0.3">
      <c r="A85" s="133" t="s">
        <v>235</v>
      </c>
      <c r="B85" s="85" t="s">
        <v>33</v>
      </c>
      <c r="C85" s="85" t="s">
        <v>281</v>
      </c>
      <c r="D85" s="85" t="s">
        <v>11</v>
      </c>
      <c r="E85" s="85" t="s">
        <v>59</v>
      </c>
      <c r="F85" s="86"/>
      <c r="G85" s="106"/>
      <c r="H85" s="84"/>
      <c r="I85" s="84"/>
    </row>
    <row r="86" spans="1:9" x14ac:dyDescent="0.3">
      <c r="A86" s="133" t="s">
        <v>236</v>
      </c>
      <c r="B86" s="85" t="s">
        <v>33</v>
      </c>
      <c r="C86" s="85" t="s">
        <v>282</v>
      </c>
      <c r="D86" s="85" t="s">
        <v>13</v>
      </c>
      <c r="E86" s="85" t="s">
        <v>13</v>
      </c>
      <c r="F86" s="86"/>
      <c r="G86" s="106"/>
      <c r="H86" s="84"/>
      <c r="I86" s="84"/>
    </row>
    <row r="87" spans="1:9" x14ac:dyDescent="0.3">
      <c r="A87" s="133" t="s">
        <v>237</v>
      </c>
      <c r="B87" s="85" t="s">
        <v>33</v>
      </c>
      <c r="C87" s="85" t="s">
        <v>283</v>
      </c>
      <c r="D87" s="85" t="s">
        <v>10</v>
      </c>
      <c r="E87" s="85" t="s">
        <v>10</v>
      </c>
      <c r="F87" s="86"/>
      <c r="G87" s="106"/>
      <c r="H87" s="84"/>
      <c r="I87" s="84"/>
    </row>
    <row r="88" spans="1:9" x14ac:dyDescent="0.3">
      <c r="A88" s="85" t="s">
        <v>238</v>
      </c>
      <c r="B88" s="85" t="s">
        <v>31</v>
      </c>
      <c r="C88" s="85" t="s">
        <v>284</v>
      </c>
      <c r="D88" s="85" t="s">
        <v>10</v>
      </c>
      <c r="E88" s="85" t="s">
        <v>201</v>
      </c>
      <c r="F88" s="86"/>
      <c r="G88" s="106"/>
      <c r="H88" s="84"/>
      <c r="I88" s="84"/>
    </row>
    <row r="89" spans="1:9" x14ac:dyDescent="0.3">
      <c r="A89" s="85" t="s">
        <v>239</v>
      </c>
      <c r="B89" s="85" t="s">
        <v>31</v>
      </c>
      <c r="C89" s="85" t="s">
        <v>285</v>
      </c>
      <c r="D89" s="85" t="s">
        <v>11</v>
      </c>
      <c r="E89" s="85" t="s">
        <v>286</v>
      </c>
      <c r="F89" s="86"/>
      <c r="G89" s="106"/>
      <c r="H89" s="84"/>
      <c r="I89" s="84"/>
    </row>
    <row r="90" spans="1:9" x14ac:dyDescent="0.3">
      <c r="A90" s="85" t="s">
        <v>240</v>
      </c>
      <c r="B90" s="85" t="s">
        <v>31</v>
      </c>
      <c r="C90" s="85" t="s">
        <v>287</v>
      </c>
      <c r="D90" s="85" t="s">
        <v>9</v>
      </c>
      <c r="E90" s="85" t="s">
        <v>70</v>
      </c>
      <c r="F90" s="86"/>
      <c r="G90" s="106"/>
      <c r="H90" s="84"/>
      <c r="I90" s="84"/>
    </row>
    <row r="91" spans="1:9" x14ac:dyDescent="0.3">
      <c r="A91" s="85" t="s">
        <v>241</v>
      </c>
      <c r="B91" s="85" t="s">
        <v>31</v>
      </c>
      <c r="C91" s="85" t="s">
        <v>288</v>
      </c>
      <c r="D91" s="85" t="s">
        <v>10</v>
      </c>
      <c r="E91" s="85" t="s">
        <v>197</v>
      </c>
      <c r="F91" s="86"/>
      <c r="G91" s="106"/>
      <c r="H91" s="84"/>
      <c r="I91" s="84"/>
    </row>
    <row r="92" spans="1:9" x14ac:dyDescent="0.3">
      <c r="A92" s="85" t="s">
        <v>242</v>
      </c>
      <c r="B92" s="85" t="s">
        <v>31</v>
      </c>
      <c r="C92" s="85" t="s">
        <v>289</v>
      </c>
      <c r="D92" s="85" t="s">
        <v>14</v>
      </c>
      <c r="E92" s="85" t="s">
        <v>290</v>
      </c>
      <c r="F92" s="86"/>
      <c r="G92" s="106"/>
      <c r="H92" s="84"/>
      <c r="I92" s="84"/>
    </row>
    <row r="93" spans="1:9" x14ac:dyDescent="0.3">
      <c r="A93" s="85" t="s">
        <v>243</v>
      </c>
      <c r="B93" s="85" t="s">
        <v>31</v>
      </c>
      <c r="C93" s="85" t="s">
        <v>291</v>
      </c>
      <c r="D93" s="85" t="s">
        <v>12</v>
      </c>
      <c r="E93" s="85" t="s">
        <v>292</v>
      </c>
      <c r="F93" s="86"/>
      <c r="G93" s="106"/>
      <c r="H93" s="84"/>
      <c r="I93" s="84"/>
    </row>
    <row r="94" spans="1:9" x14ac:dyDescent="0.3">
      <c r="A94" s="85" t="s">
        <v>244</v>
      </c>
      <c r="B94" s="85" t="s">
        <v>31</v>
      </c>
      <c r="C94" s="85" t="s">
        <v>293</v>
      </c>
      <c r="D94" s="85" t="s">
        <v>12</v>
      </c>
      <c r="E94" s="85" t="s">
        <v>53</v>
      </c>
      <c r="F94" s="86"/>
      <c r="G94" s="106"/>
      <c r="H94" s="84"/>
      <c r="I94" s="84"/>
    </row>
    <row r="95" spans="1:9" x14ac:dyDescent="0.3">
      <c r="A95" s="85" t="s">
        <v>245</v>
      </c>
      <c r="B95" s="85" t="s">
        <v>31</v>
      </c>
      <c r="C95" s="85" t="s">
        <v>294</v>
      </c>
      <c r="D95" s="85" t="s">
        <v>14</v>
      </c>
      <c r="E95" s="85" t="s">
        <v>295</v>
      </c>
      <c r="F95" s="86"/>
      <c r="G95" s="106"/>
      <c r="H95" s="84"/>
      <c r="I95" s="84"/>
    </row>
    <row r="96" spans="1:9" ht="15.6" x14ac:dyDescent="0.3">
      <c r="A96" s="217" t="s">
        <v>20</v>
      </c>
      <c r="B96" s="218"/>
      <c r="C96" s="218"/>
      <c r="D96" s="218"/>
      <c r="E96" s="219"/>
      <c r="F96" s="12">
        <f>SUM(F4:F95)</f>
        <v>0</v>
      </c>
    </row>
    <row r="97" spans="1:9" x14ac:dyDescent="0.3">
      <c r="A97" s="84"/>
      <c r="B97" s="233"/>
      <c r="C97" s="236"/>
      <c r="D97" s="84"/>
      <c r="E97" s="84"/>
      <c r="F97" s="84"/>
      <c r="G97" s="84"/>
      <c r="H97" s="84"/>
      <c r="I97" s="84"/>
    </row>
    <row r="98" spans="1:9" x14ac:dyDescent="0.3">
      <c r="A98" s="84"/>
      <c r="B98" s="233"/>
      <c r="C98" s="233"/>
      <c r="D98" s="84"/>
      <c r="E98" s="84"/>
      <c r="F98" s="84"/>
      <c r="G98" s="84"/>
      <c r="H98" s="84"/>
      <c r="I98" s="84"/>
    </row>
    <row r="99" spans="1:9" x14ac:dyDescent="0.3">
      <c r="A99" s="84"/>
      <c r="B99" s="233"/>
      <c r="C99" s="233"/>
      <c r="D99" s="84"/>
      <c r="E99" s="84"/>
      <c r="F99" s="84"/>
      <c r="G99" s="84"/>
      <c r="H99" s="84"/>
      <c r="I99" s="84"/>
    </row>
    <row r="100" spans="1:9" x14ac:dyDescent="0.3">
      <c r="A100" s="84"/>
      <c r="B100" s="233"/>
      <c r="C100" s="233"/>
      <c r="D100" s="84"/>
      <c r="E100" s="84"/>
      <c r="F100" s="84"/>
      <c r="G100" s="84"/>
      <c r="H100" s="84"/>
      <c r="I100" s="84"/>
    </row>
  </sheetData>
  <autoFilter ref="A3:F3" xr:uid="{909C32A7-8332-4E08-B59A-019B28B5A8A0}"/>
  <mergeCells count="7">
    <mergeCell ref="B100:C100"/>
    <mergeCell ref="A1:H1"/>
    <mergeCell ref="A2:H2"/>
    <mergeCell ref="B97:C97"/>
    <mergeCell ref="B98:C98"/>
    <mergeCell ref="B99:C99"/>
    <mergeCell ref="A96:E9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8"/>
  <dimension ref="A1"/>
  <sheetViews>
    <sheetView workbookViewId="0"/>
  </sheetViews>
  <sheetFormatPr defaultRowHeight="14.4" x14ac:dyDescent="0.3"/>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9"/>
  <dimension ref="A1"/>
  <sheetViews>
    <sheetView workbookViewId="0"/>
  </sheetViews>
  <sheetFormatPr defaultRowHeight="14.4" x14ac:dyDescent="0.3"/>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10"/>
  <dimension ref="A1"/>
  <sheetViews>
    <sheetView workbookViewId="0"/>
  </sheetViews>
  <sheetFormatPr defaultRowHeight="14.4"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dff576a-dbbc-4494-a6a3-7f20f9e3b96e">
      <Terms xmlns="http://schemas.microsoft.com/office/infopath/2007/PartnerControls"/>
    </lcf76f155ced4ddcb4097134ff3c332f>
    <TaxCatchAll xmlns="9a9ec0f0-7796-43d0-ac1f-4c8c46ee0bd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151BB30E5739F4A93FBA975675BA33E" ma:contentTypeVersion="17" ma:contentTypeDescription="Een nieuw document maken." ma:contentTypeScope="" ma:versionID="da6638703ff893c124054078dd4c1694">
  <xsd:schema xmlns:xsd="http://www.w3.org/2001/XMLSchema" xmlns:xs="http://www.w3.org/2001/XMLSchema" xmlns:p="http://schemas.microsoft.com/office/2006/metadata/properties" xmlns:ns2="ddff576a-dbbc-4494-a6a3-7f20f9e3b96e" xmlns:ns3="6f1249d8-8563-47e1-b628-fdc44376b021" xmlns:ns4="9a9ec0f0-7796-43d0-ac1f-4c8c46ee0bd1" targetNamespace="http://schemas.microsoft.com/office/2006/metadata/properties" ma:root="true" ma:fieldsID="cb1622ed73793884e42e640f22bf8a81" ns2:_="" ns3:_="" ns4:_="">
    <xsd:import namespace="ddff576a-dbbc-4494-a6a3-7f20f9e3b96e"/>
    <xsd:import namespace="6f1249d8-8563-47e1-b628-fdc44376b021"/>
    <xsd:import namespace="9a9ec0f0-7796-43d0-ac1f-4c8c46ee0bd1"/>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AutoKeyPoints" minOccurs="0"/>
                <xsd:element ref="ns2:MediaServiceKeyPoints" minOccurs="0"/>
                <xsd:element ref="ns2:MediaServiceObjectDetectorVersions" minOccurs="0"/>
                <xsd:element ref="ns2:lcf76f155ced4ddcb4097134ff3c332f" minOccurs="0"/>
                <xsd:element ref="ns4:TaxCatchAll" minOccurs="0"/>
                <xsd:element ref="ns2:MediaServiceSearchProperties"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ff576a-dbbc-4494-a6a3-7f20f9e3b96e"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MediaServiceAutoTags" ma:internalName="MediaServiceAutoTags" ma:readOnly="true">
      <xsd:simpleType>
        <xsd:restriction base="dms:Text"/>
      </xsd:simpleType>
    </xsd:element>
    <xsd:element name="MediaServiceLocation" ma:index="14" nillable="true" ma:displayName="MediaServic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lcf76f155ced4ddcb4097134ff3c332f" ma:index="21" nillable="true" ma:taxonomy="true" ma:internalName="lcf76f155ced4ddcb4097134ff3c332f" ma:taxonomyFieldName="MediaServiceImageTags" ma:displayName="Afbeeldingtags" ma:readOnly="false" ma:fieldId="{5cf76f15-5ced-4ddc-b409-7134ff3c332f}" ma:taxonomyMulti="true" ma:sspId="49ca8161-7180-459b-a0ef-1a71cf6ffea5" ma:termSetId="09814cd3-568e-fe90-9814-8d621ff8fb84" ma:anchorId="fba54fb3-c3e1-fe81-a776-ca4b69148c4d" ma:open="true" ma:isKeyword="false">
      <xsd:complexType>
        <xsd:sequence>
          <xsd:element ref="pc:Terms" minOccurs="0" maxOccurs="1"/>
        </xsd:sequence>
      </xsd:complex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OCR" ma:index="24"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f1249d8-8563-47e1-b628-fdc44376b021" elementFormDefault="qualified">
    <xsd:import namespace="http://schemas.microsoft.com/office/2006/documentManagement/types"/>
    <xsd:import namespace="http://schemas.microsoft.com/office/infopath/2007/PartnerControls"/>
    <xsd:element name="SharedWithUsers" ma:index="10" nillable="true" ma:displayName="Gedeeld met"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Gedeeld met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a9ec0f0-7796-43d0-ac1f-4c8c46ee0bd1" elementFormDefault="qualified">
    <xsd:import namespace="http://schemas.microsoft.com/office/2006/documentManagement/types"/>
    <xsd:import namespace="http://schemas.microsoft.com/office/infopath/2007/PartnerControls"/>
    <xsd:element name="TaxCatchAll" ma:index="22" nillable="true" ma:displayName="Taxonomy Catch All Column" ma:hidden="true" ma:list="{2051b53b-46af-4651-bcbd-130dcd156f13}" ma:internalName="TaxCatchAll" ma:showField="CatchAllData" ma:web="d6b0519f-151c-4ff4-90e5-3a8f1ccb71a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94503C3-6C6E-4C85-9C00-FD1BF7F184B8}">
  <ds:schemaRefs>
    <ds:schemaRef ds:uri="http://schemas.openxmlformats.org/package/2006/metadata/core-properties"/>
    <ds:schemaRef ds:uri="http://schemas.microsoft.com/office/2006/documentManagement/types"/>
    <ds:schemaRef ds:uri="http://purl.org/dc/elements/1.1/"/>
    <ds:schemaRef ds:uri="http://www.w3.org/XML/1998/namespace"/>
    <ds:schemaRef ds:uri="3b963345-a2f3-46bc-9031-185f786e1d0f"/>
    <ds:schemaRef ds:uri="http://schemas.microsoft.com/office/infopath/2007/PartnerControls"/>
    <ds:schemaRef ds:uri="http://schemas.microsoft.com/office/2006/metadata/properties"/>
    <ds:schemaRef ds:uri="http://purl.org/dc/dcmitype/"/>
    <ds:schemaRef ds:uri="http://purl.org/dc/terms/"/>
    <ds:schemaRef ds:uri="ddff576a-dbbc-4494-a6a3-7f20f9e3b96e"/>
    <ds:schemaRef ds:uri="9a9ec0f0-7796-43d0-ac1f-4c8c46ee0bd1"/>
  </ds:schemaRefs>
</ds:datastoreItem>
</file>

<file path=customXml/itemProps2.xml><?xml version="1.0" encoding="utf-8"?>
<ds:datastoreItem xmlns:ds="http://schemas.openxmlformats.org/officeDocument/2006/customXml" ds:itemID="{37E563C8-7DE6-42A9-95D6-FF61CAD5AD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dff576a-dbbc-4494-a6a3-7f20f9e3b96e"/>
    <ds:schemaRef ds:uri="6f1249d8-8563-47e1-b628-fdc44376b021"/>
    <ds:schemaRef ds:uri="9a9ec0f0-7796-43d0-ac1f-4c8c46ee0bd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F4CA86D-E8C6-4947-8BBE-33D5547C88AC}">
  <ds:schemaRefs>
    <ds:schemaRef ds:uri="http://schemas.microsoft.com/sharepoint/v3/contenttype/forms"/>
  </ds:schemaRefs>
</ds:datastoreItem>
</file>

<file path=docMetadata/LabelInfo.xml><?xml version="1.0" encoding="utf-8"?>
<clbl:labelList xmlns:clbl="http://schemas.microsoft.com/office/2020/mipLabelMetadata">
  <clbl:label id="{0c0338a6-9561-4ee8-b8d6-4e89cbd520a0}" enabled="0" method="" siteId="{0c0338a6-9561-4ee8-b8d6-4e89cbd520a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10</vt:i4>
      </vt:variant>
    </vt:vector>
  </HeadingPairs>
  <TitlesOfParts>
    <vt:vector size="10" baseType="lpstr">
      <vt:lpstr>Klassieke financiering</vt:lpstr>
      <vt:lpstr>Kinderopvang</vt:lpstr>
      <vt:lpstr>Klimaatsubsidies</vt:lpstr>
      <vt:lpstr>Infrastructuurforfait PMH</vt:lpstr>
      <vt:lpstr>Strategisch forfait ZH</vt:lpstr>
      <vt:lpstr>Toestelfinanciering</vt:lpstr>
      <vt:lpstr>Instandhoudingsforfait</vt:lpstr>
      <vt:lpstr>Blad16</vt:lpstr>
      <vt:lpstr>Blad17</vt:lpstr>
      <vt:lpstr>Blad1</vt:lpstr>
    </vt:vector>
  </TitlesOfParts>
  <Manager/>
  <Company>Vlaamse Overheid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Unknown</dc:creator>
  <cp:keywords/>
  <dc:description/>
  <cp:lastModifiedBy>Boterbergh Niky</cp:lastModifiedBy>
  <cp:revision/>
  <dcterms:created xsi:type="dcterms:W3CDTF">2011-12-02T08:11:51Z</dcterms:created>
  <dcterms:modified xsi:type="dcterms:W3CDTF">2026-06-16T09:28:42Z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0x010100D151BB30E5739F4A93FBA975675BA33E</vt:lpwstr>
  </property>
  <property fmtid="{D5CDD505-2E9C-101B-9397-08002B2CF9AE}" pid="3" name="AuthorIds_UIVersion_1536">
    <vt:lpwstr>35</vt:lpwstr>
  </property>
  <property fmtid="{D5CDD505-2E9C-101B-9397-08002B2CF9AE}" pid="4" name="AuthorIds_UIVersion_8192">
    <vt:lpwstr>35</vt:lpwstr>
  </property>
  <property fmtid="{D5CDD505-2E9C-101B-9397-08002B2CF9AE}" pid="5" name="MediaServiceImageTags">
    <vt:lpwstr/>
  </property>
</Properties>
</file>