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vlaamseoverheid.sharepoint.com/sites/Zg-vsb/Beleid/Jaarverslag/jaarverslag 2023/"/>
    </mc:Choice>
  </mc:AlternateContent>
  <xr:revisionPtr revIDLastSave="6" documentId="13_ncr:1_{088FCBAB-B469-457D-AC06-98D8D6D87C4E}" xr6:coauthVersionLast="47" xr6:coauthVersionMax="47" xr10:uidLastSave="{2D488366-5976-4F7A-AF41-A5B91686A79B}"/>
  <bookViews>
    <workbookView xWindow="-28920" yWindow="-120" windowWidth="29040" windowHeight="15840" xr2:uid="{00000000-000D-0000-FFFF-FFFF00000000}"/>
  </bookViews>
  <sheets>
    <sheet name="Pagina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L72" i="1"/>
  <c r="M72" i="1"/>
  <c r="N72" i="1"/>
  <c r="O72" i="1"/>
  <c r="K65" i="1"/>
  <c r="L65" i="1"/>
  <c r="M65" i="1"/>
  <c r="N65" i="1"/>
  <c r="O65" i="1"/>
  <c r="J72" i="1"/>
  <c r="J65" i="1"/>
  <c r="J47" i="1"/>
  <c r="J42" i="1"/>
  <c r="J43" i="1"/>
  <c r="J44" i="1"/>
  <c r="J45" i="1"/>
  <c r="J46" i="1"/>
  <c r="J41" i="1"/>
  <c r="I47" i="1"/>
  <c r="H47" i="1"/>
  <c r="I42" i="1"/>
  <c r="I43" i="1"/>
  <c r="I44" i="1"/>
  <c r="I45" i="1"/>
  <c r="I46" i="1"/>
  <c r="H42" i="1"/>
  <c r="H43" i="1"/>
  <c r="H44" i="1"/>
  <c r="H45" i="1"/>
  <c r="H46" i="1"/>
  <c r="I41" i="1"/>
  <c r="H41" i="1"/>
  <c r="D93" i="1"/>
  <c r="D106" i="1"/>
  <c r="D96" i="1"/>
  <c r="D97" i="1"/>
  <c r="D98" i="1"/>
  <c r="D99" i="1"/>
  <c r="D100" i="1"/>
  <c r="D101" i="1"/>
  <c r="D102" i="1"/>
  <c r="D103" i="1"/>
  <c r="D90" i="1"/>
  <c r="D105" i="1"/>
  <c r="D95" i="1"/>
  <c r="D92" i="1"/>
  <c r="D108" i="1"/>
  <c r="D107" i="1"/>
  <c r="D104" i="1"/>
  <c r="D94" i="1"/>
  <c r="D91" i="1"/>
  <c r="D89" i="1"/>
  <c r="D85" i="1"/>
  <c r="D86" i="1"/>
  <c r="D87" i="1"/>
  <c r="D88" i="1"/>
  <c r="D84" i="1"/>
  <c r="G57" i="1"/>
  <c r="G53" i="1"/>
  <c r="G54" i="1"/>
  <c r="G55" i="1"/>
  <c r="G56" i="1"/>
  <c r="G52" i="1"/>
  <c r="F57" i="1"/>
  <c r="F53" i="1"/>
  <c r="F54" i="1"/>
  <c r="F55" i="1"/>
  <c r="F56" i="1"/>
  <c r="F52" i="1"/>
</calcChain>
</file>

<file path=xl/sharedStrings.xml><?xml version="1.0" encoding="utf-8"?>
<sst xmlns="http://schemas.openxmlformats.org/spreadsheetml/2006/main" count="217" uniqueCount="102">
  <si>
    <t>Tabel 23 - Lopende dossiers per zorgkas uitgesplitst naar zorgvorm</t>
  </si>
  <si>
    <t>Aantal</t>
  </si>
  <si>
    <t>Mantel- en</t>
  </si>
  <si>
    <t>thuiszorg</t>
  </si>
  <si>
    <t>Aandeel</t>
  </si>
  <si>
    <t>zorgkas</t>
  </si>
  <si>
    <t>Residentiële</t>
  </si>
  <si>
    <t>zorg</t>
  </si>
  <si>
    <t>Totaal</t>
  </si>
  <si>
    <t xml:space="preserve">% Mantel- </t>
  </si>
  <si>
    <t>en thuiszorg</t>
  </si>
  <si>
    <t>zk t.o.v. totaal zk</t>
  </si>
  <si>
    <t>% Residentieel</t>
  </si>
  <si>
    <t>180 - CM zorgkas</t>
  </si>
  <si>
    <t>280 - Neutrale zorgkas</t>
  </si>
  <si>
    <t>380 - Socialistische zorgkas</t>
  </si>
  <si>
    <t>480 - Liberale zorgkas</t>
  </si>
  <si>
    <t>580 - Onafhankelijke zorgkas</t>
  </si>
  <si>
    <t>680 - Vlaamse zorgkas</t>
  </si>
  <si>
    <t>Tabel 24 - Aandeel van de VT'ers* in de lopende dossiers per zorgkas uitgesplitst naar zorgvorm</t>
  </si>
  <si>
    <t>mantel-en thuiszorg</t>
  </si>
  <si>
    <t>residentiële zorg</t>
  </si>
  <si>
    <t>VT</t>
  </si>
  <si>
    <t>% VT t.o.v totaal zk</t>
  </si>
  <si>
    <t>Totaal zorgkas</t>
  </si>
  <si>
    <t>Tabel 25 - Duurtijd van de lopende dossiers in de mantel- en thuiszorg per zorgkas</t>
  </si>
  <si>
    <t>&gt;= 0 mnd en &lt;= 5 mnd</t>
  </si>
  <si>
    <t>&gt; 5 mnd en &lt;= 12 mnd</t>
  </si>
  <si>
    <t>&gt; 12 mnd en &lt;= 24 mnd</t>
  </si>
  <si>
    <t>&gt; 24 mnd en &lt;= 36 mnd</t>
  </si>
  <si>
    <t>&gt; 36 mnd</t>
  </si>
  <si>
    <t>duurtijd</t>
  </si>
  <si>
    <t>t.o.v. totaal</t>
  </si>
  <si>
    <t>voor duurtijd</t>
  </si>
  <si>
    <t>Tabel 26 - Evolutie van de lopende dossiers per zorgkas</t>
  </si>
  <si>
    <t>jaarperiode: 2022</t>
  </si>
  <si>
    <t>jaarperiode: 2023</t>
  </si>
  <si>
    <t>groei</t>
  </si>
  <si>
    <t>Tabel 27 - Lopende dossiers per gewest uitgesplitst naar zorgvorm</t>
  </si>
  <si>
    <t>Mantel-</t>
  </si>
  <si>
    <t>% M&amp;T</t>
  </si>
  <si>
    <t>Residientiële</t>
  </si>
  <si>
    <t>% Resid</t>
  </si>
  <si>
    <t>Vlaanderen</t>
  </si>
  <si>
    <t>Brussel</t>
  </si>
  <si>
    <t>Wallonië</t>
  </si>
  <si>
    <t>Buitenland</t>
  </si>
  <si>
    <t>Onbekend</t>
  </si>
  <si>
    <t>Tabel 31 - Lopende dossiers per leeftijdscategorie uitgesplitst naar zorgvorm</t>
  </si>
  <si>
    <t>% Leeftijdscategorie</t>
  </si>
  <si>
    <t>t.o.v. totaal mantel</t>
  </si>
  <si>
    <t>Residentiële zorg</t>
  </si>
  <si>
    <t>leeftijd: &lt; 26 jaar</t>
  </si>
  <si>
    <t>leeftijd: 0 - 18 jaar</t>
  </si>
  <si>
    <t>leeftijd: 19 - 25 jaar</t>
  </si>
  <si>
    <t>Totaal leeftijd &lt;26 jaar</t>
  </si>
  <si>
    <t>leeftijd: 26 - 44 jaar</t>
  </si>
  <si>
    <t>leeftijd: 45 - 64 jaar</t>
  </si>
  <si>
    <t>Totaal leeftijd 26 - 64 jaar</t>
  </si>
  <si>
    <t>leeftijd: 65 - 79 jaar</t>
  </si>
  <si>
    <t>leeftijd: 65 - 69 jaar</t>
  </si>
  <si>
    <t>leeftijd: 70 - 74 jaar</t>
  </si>
  <si>
    <t>leeftijd: 75 - 79 jaar</t>
  </si>
  <si>
    <t>Totaal leeftijd 65 - 79 jaar</t>
  </si>
  <si>
    <t>leeftijd: &gt;= 80 jaar</t>
  </si>
  <si>
    <t>leeftijd: 80 - 84 jaar</t>
  </si>
  <si>
    <t>leeftijd: 85 - 89 jaar</t>
  </si>
  <si>
    <t>leeftijd: 90 - 94 jaar</t>
  </si>
  <si>
    <t>leeftijd: 95 - 99 jaar</t>
  </si>
  <si>
    <t>leeftijd: &gt;= 100 jaar</t>
  </si>
  <si>
    <t>Totaal leeftijd &gt;= 80 jaar</t>
  </si>
  <si>
    <t>Tabel 32 - Lopende dossiers per indicatiestelling of attest mantel- en thuiszorg</t>
  </si>
  <si>
    <t xml:space="preserve"> en thuiszorg</t>
  </si>
  <si>
    <t>Gemachtigde indicatiesteller</t>
  </si>
  <si>
    <t>OCMW</t>
  </si>
  <si>
    <t>Diensten maatschappelijk werk</t>
  </si>
  <si>
    <t>Lokale dienstencentra</t>
  </si>
  <si>
    <t>Dienst logistieke hulp</t>
  </si>
  <si>
    <t>Controleorgaan</t>
  </si>
  <si>
    <t>Beroep</t>
  </si>
  <si>
    <t>BelRAI screener ZKC</t>
  </si>
  <si>
    <t>BelRAI screener ABC</t>
  </si>
  <si>
    <t>Attest</t>
  </si>
  <si>
    <t>Katz Thuisverpleging</t>
  </si>
  <si>
    <t>Katz Verzorgingsinrichting</t>
  </si>
  <si>
    <t>Medisch-sociale schaal IT - THAB</t>
  </si>
  <si>
    <t>Zorgtoeslag of aanvullende kinderbijslag</t>
  </si>
  <si>
    <t>Kine E-attest</t>
  </si>
  <si>
    <t>BelRAI screener voorziening</t>
  </si>
  <si>
    <t>BelRAI screener gezondheidszorgberoep</t>
  </si>
  <si>
    <t>Palliatief forfait</t>
  </si>
  <si>
    <t>Andere</t>
  </si>
  <si>
    <t>Niet ingevuld</t>
  </si>
  <si>
    <t>Vreemde veldinvulling</t>
  </si>
  <si>
    <t>Tabel 33 - Lopende dossiers met palliatief forfait voor of tijdens de carenzperiode</t>
  </si>
  <si>
    <t>palliatief forfait voor of tijdens carenz</t>
  </si>
  <si>
    <t>aandeel zorgkas</t>
  </si>
  <si>
    <t>% totaal</t>
  </si>
  <si>
    <t>%</t>
  </si>
  <si>
    <t>Dienst gezinszorg</t>
  </si>
  <si>
    <t>BEL gezinszorg</t>
  </si>
  <si>
    <t>D. LOPENDE DOSSIERS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</si>
</sst>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#,##0%"/>
    <numFmt numFmtId="166" formatCode="d\-mmm\-yy"/>
    <numFmt numFmtId="167" formatCode="hh:mm:ss"/>
  </numFmts>
  <fonts count="12" x14ac:knownFonts="1">
    <font>
      <sz val="10"/>
      <color theme="1"/>
      <name val="Tahoma"/>
      <family val="2"/>
    </font>
    <font>
      <b/>
      <u/>
      <sz val="14"/>
      <color rgb="FF222222"/>
      <name val="Arial"/>
      <family val="2"/>
    </font>
    <font>
      <b/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222222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1455E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  <fill>
      <patternFill patternType="solid">
        <fgColor rgb="FFBDDAF3"/>
      </patternFill>
    </fill>
  </fills>
  <borders count="1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top"/>
    </xf>
    <xf numFmtId="0" fontId="0" fillId="2" borderId="3" xfId="0" applyFill="1" applyBorder="1"/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left" vertical="top"/>
    </xf>
    <xf numFmtId="3" fontId="6" fillId="0" borderId="5" xfId="0" applyNumberFormat="1" applyFont="1" applyBorder="1" applyAlignment="1">
      <alignment horizontal="right" vertical="top"/>
    </xf>
    <xf numFmtId="164" fontId="6" fillId="0" borderId="5" xfId="0" applyNumberFormat="1" applyFont="1" applyBorder="1" applyAlignment="1">
      <alignment horizontal="right" vertical="top"/>
    </xf>
    <xf numFmtId="3" fontId="6" fillId="0" borderId="6" xfId="0" applyNumberFormat="1" applyFont="1" applyBorder="1" applyAlignment="1">
      <alignment horizontal="right" vertical="top"/>
    </xf>
    <xf numFmtId="164" fontId="6" fillId="0" borderId="6" xfId="0" applyNumberFormat="1" applyFont="1" applyBorder="1" applyAlignment="1">
      <alignment horizontal="right" vertical="top"/>
    </xf>
    <xf numFmtId="0" fontId="4" fillId="2" borderId="3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3" fontId="3" fillId="4" borderId="8" xfId="0" applyNumberFormat="1" applyFont="1" applyFill="1" applyBorder="1" applyAlignment="1">
      <alignment horizontal="right" vertical="top"/>
    </xf>
    <xf numFmtId="164" fontId="3" fillId="4" borderId="8" xfId="0" applyNumberFormat="1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165" fontId="3" fillId="4" borderId="8" xfId="0" applyNumberFormat="1" applyFont="1" applyFill="1" applyBorder="1" applyAlignment="1">
      <alignment horizontal="right" vertical="top"/>
    </xf>
    <xf numFmtId="3" fontId="8" fillId="5" borderId="15" xfId="0" applyNumberFormat="1" applyFont="1" applyFill="1" applyBorder="1" applyAlignment="1">
      <alignment horizontal="left" vertical="top"/>
    </xf>
    <xf numFmtId="164" fontId="8" fillId="5" borderId="15" xfId="0" applyNumberFormat="1" applyFont="1" applyFill="1" applyBorder="1" applyAlignment="1">
      <alignment horizontal="left" vertical="top"/>
    </xf>
    <xf numFmtId="0" fontId="8" fillId="5" borderId="7" xfId="0" applyFont="1" applyFill="1" applyBorder="1" applyAlignment="1">
      <alignment horizontal="left" vertical="top"/>
    </xf>
    <xf numFmtId="10" fontId="11" fillId="0" borderId="0" xfId="0" applyNumberFormat="1" applyFont="1"/>
    <xf numFmtId="10" fontId="11" fillId="0" borderId="0" xfId="1" applyNumberFormat="1" applyFont="1"/>
    <xf numFmtId="10" fontId="8" fillId="5" borderId="15" xfId="1" applyNumberFormat="1" applyFont="1" applyFill="1" applyBorder="1" applyAlignment="1">
      <alignment horizontal="right" vertical="top"/>
    </xf>
    <xf numFmtId="3" fontId="11" fillId="0" borderId="0" xfId="0" applyNumberFormat="1" applyFont="1"/>
    <xf numFmtId="10" fontId="0" fillId="0" borderId="0" xfId="0" applyNumberFormat="1"/>
    <xf numFmtId="0" fontId="0" fillId="0" borderId="0" xfId="0"/>
    <xf numFmtId="166" fontId="9" fillId="0" borderId="0" xfId="0" applyNumberFormat="1" applyFont="1" applyAlignment="1">
      <alignment horizontal="left" vertical="top"/>
    </xf>
    <xf numFmtId="3" fontId="9" fillId="0" borderId="0" xfId="0" applyNumberFormat="1" applyFont="1" applyAlignment="1">
      <alignment horizontal="center" vertical="top"/>
    </xf>
    <xf numFmtId="167" fontId="9" fillId="0" borderId="0" xfId="0" applyNumberFormat="1" applyFont="1" applyAlignment="1">
      <alignment horizontal="right" vertical="top"/>
    </xf>
    <xf numFmtId="0" fontId="4" fillId="2" borderId="4" xfId="0" applyFont="1" applyFill="1" applyBorder="1" applyAlignment="1">
      <alignment horizontal="center" vertical="top"/>
    </xf>
    <xf numFmtId="0" fontId="0" fillId="2" borderId="3" xfId="0" applyFill="1" applyBorder="1"/>
    <xf numFmtId="0" fontId="7" fillId="3" borderId="7" xfId="0" applyFont="1" applyFill="1" applyBorder="1" applyAlignment="1">
      <alignment horizontal="left" vertical="top"/>
    </xf>
    <xf numFmtId="0" fontId="0" fillId="3" borderId="16" xfId="0" applyFill="1" applyBorder="1"/>
    <xf numFmtId="0" fontId="2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left" vertical="top"/>
    </xf>
    <xf numFmtId="0" fontId="0" fillId="2" borderId="2" xfId="0" applyFill="1" applyBorder="1"/>
    <xf numFmtId="0" fontId="4" fillId="2" borderId="3" xfId="0" applyFont="1" applyFill="1" applyBorder="1" applyAlignment="1">
      <alignment horizontal="left" vertical="top"/>
    </xf>
    <xf numFmtId="0" fontId="8" fillId="5" borderId="15" xfId="0" applyFont="1" applyFill="1" applyBorder="1" applyAlignment="1">
      <alignment horizontal="left" vertical="top"/>
    </xf>
    <xf numFmtId="0" fontId="0" fillId="5" borderId="15" xfId="0" applyFill="1" applyBorder="1"/>
    <xf numFmtId="0" fontId="3" fillId="0" borderId="0" xfId="0" applyFont="1" applyAlignment="1">
      <alignment horizontal="center" vertical="top"/>
    </xf>
    <xf numFmtId="0" fontId="8" fillId="5" borderId="14" xfId="0" applyFont="1" applyFill="1" applyBorder="1" applyAlignment="1">
      <alignment horizontal="left" vertical="top"/>
    </xf>
    <xf numFmtId="0" fontId="0" fillId="2" borderId="9" xfId="0" applyFill="1" applyBorder="1"/>
    <xf numFmtId="0" fontId="0" fillId="2" borderId="10" xfId="0" applyFill="1" applyBorder="1"/>
    <xf numFmtId="0" fontId="8" fillId="5" borderId="12" xfId="0" applyFont="1" applyFill="1" applyBorder="1" applyAlignment="1">
      <alignment horizontal="left" vertical="top"/>
    </xf>
    <xf numFmtId="0" fontId="0" fillId="5" borderId="11" xfId="0" applyFill="1" applyBorder="1"/>
    <xf numFmtId="0" fontId="0" fillId="5" borderId="7" xfId="0" applyFill="1" applyBorder="1"/>
    <xf numFmtId="0" fontId="4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0" fillId="0" borderId="0" xfId="0" applyNumberFormat="1"/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2"/>
  <sheetViews>
    <sheetView tabSelected="1" topLeftCell="A42" workbookViewId="0">
      <selection activeCell="C79" sqref="C79:H79"/>
    </sheetView>
  </sheetViews>
  <sheetFormatPr defaultRowHeight="12.75" customHeight="1" x14ac:dyDescent="0.2"/>
  <cols>
    <col min="1" max="1" width="23.85546875" bestFit="1" customWidth="1"/>
    <col min="2" max="2" width="34" bestFit="1" customWidth="1"/>
    <col min="3" max="3" width="15" bestFit="1" customWidth="1"/>
    <col min="4" max="4" width="17.5703125" bestFit="1" customWidth="1"/>
    <col min="5" max="5" width="15" bestFit="1" customWidth="1"/>
    <col min="6" max="6" width="17.5703125" bestFit="1" customWidth="1"/>
    <col min="7" max="7" width="16.28515625" bestFit="1" customWidth="1"/>
    <col min="8" max="8" width="17.5703125" bestFit="1" customWidth="1"/>
    <col min="9" max="9" width="13.7109375" bestFit="1" customWidth="1"/>
    <col min="10" max="10" width="16.28515625" bestFit="1" customWidth="1"/>
    <col min="11" max="11" width="7.42578125" bestFit="1" customWidth="1"/>
    <col min="12" max="12" width="10" bestFit="1" customWidth="1"/>
    <col min="13" max="13" width="11.28515625" bestFit="1" customWidth="1"/>
    <col min="14" max="14" width="7.42578125" bestFit="1" customWidth="1"/>
    <col min="15" max="15" width="10" bestFit="1" customWidth="1"/>
    <col min="16" max="16" width="11.28515625" bestFit="1" customWidth="1"/>
    <col min="17" max="17" width="8.7109375" bestFit="1" customWidth="1"/>
  </cols>
  <sheetData>
    <row r="1" spans="1:17" ht="21" customHeight="1" x14ac:dyDescent="0.2">
      <c r="A1" s="52" t="s">
        <v>101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">
      <c r="A2" s="37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">
      <c r="A3" s="43" t="s">
        <v>1</v>
      </c>
      <c r="B3" s="3" t="s">
        <v>2</v>
      </c>
      <c r="C3" s="3" t="s">
        <v>4</v>
      </c>
      <c r="D3" s="3" t="s">
        <v>6</v>
      </c>
      <c r="E3" s="3" t="s">
        <v>4</v>
      </c>
      <c r="F3" s="51" t="s">
        <v>8</v>
      </c>
      <c r="G3" s="3" t="s">
        <v>4</v>
      </c>
      <c r="H3" s="5" t="s">
        <v>9</v>
      </c>
      <c r="I3" s="5" t="s">
        <v>12</v>
      </c>
    </row>
    <row r="4" spans="1:17" x14ac:dyDescent="0.2">
      <c r="A4" s="29"/>
      <c r="B4" s="4" t="s">
        <v>3</v>
      </c>
      <c r="C4" s="4" t="s">
        <v>5</v>
      </c>
      <c r="D4" s="4" t="s">
        <v>7</v>
      </c>
      <c r="E4" s="4" t="s">
        <v>5</v>
      </c>
      <c r="F4" s="39"/>
      <c r="G4" s="4" t="s">
        <v>5</v>
      </c>
      <c r="H4" s="6" t="s">
        <v>10</v>
      </c>
      <c r="I4" s="6" t="s">
        <v>11</v>
      </c>
    </row>
    <row r="5" spans="1:17" x14ac:dyDescent="0.2">
      <c r="A5" s="29"/>
      <c r="B5" s="2"/>
      <c r="C5" s="2"/>
      <c r="D5" s="2"/>
      <c r="E5" s="2"/>
      <c r="F5" s="34"/>
      <c r="G5" s="2"/>
      <c r="H5" s="7" t="s">
        <v>11</v>
      </c>
      <c r="I5" s="2"/>
    </row>
    <row r="6" spans="1:17" x14ac:dyDescent="0.2">
      <c r="A6" s="8" t="s">
        <v>13</v>
      </c>
      <c r="B6" s="9">
        <v>98460</v>
      </c>
      <c r="C6" s="10">
        <v>0.50197557929000003</v>
      </c>
      <c r="D6" s="9">
        <v>44929</v>
      </c>
      <c r="E6" s="10">
        <v>0.56116356914400001</v>
      </c>
      <c r="F6" s="11">
        <v>143389</v>
      </c>
      <c r="G6" s="10">
        <v>0.51913229999999999</v>
      </c>
      <c r="H6" s="12">
        <v>0.68666355159699999</v>
      </c>
      <c r="I6" s="12">
        <v>0.31333644840199998</v>
      </c>
    </row>
    <row r="7" spans="1:17" x14ac:dyDescent="0.2">
      <c r="A7" s="13" t="s">
        <v>14</v>
      </c>
      <c r="B7" s="9">
        <v>5774</v>
      </c>
      <c r="C7" s="10">
        <v>2.9437405999999999E-2</v>
      </c>
      <c r="D7" s="9">
        <v>2150</v>
      </c>
      <c r="E7" s="10">
        <v>2.6853517186E-2</v>
      </c>
      <c r="F7" s="11">
        <v>7924</v>
      </c>
      <c r="G7" s="10">
        <v>2.8688399999999999E-2</v>
      </c>
      <c r="H7" s="12">
        <v>0.72867238768200004</v>
      </c>
      <c r="I7" s="12">
        <v>0.27132761231699998</v>
      </c>
    </row>
    <row r="8" spans="1:17" x14ac:dyDescent="0.2">
      <c r="A8" s="13" t="s">
        <v>15</v>
      </c>
      <c r="B8" s="9">
        <v>54993</v>
      </c>
      <c r="C8" s="10">
        <v>0.28036911468499998</v>
      </c>
      <c r="D8" s="9">
        <v>16695</v>
      </c>
      <c r="E8" s="10">
        <v>0.20852068345300001</v>
      </c>
      <c r="F8" s="11">
        <v>71688</v>
      </c>
      <c r="G8" s="10">
        <v>0.25954260000000001</v>
      </c>
      <c r="H8" s="12">
        <v>0.76711583528600003</v>
      </c>
      <c r="I8" s="12">
        <v>0.232884164713</v>
      </c>
    </row>
    <row r="9" spans="1:17" x14ac:dyDescent="0.2">
      <c r="A9" s="13" t="s">
        <v>16</v>
      </c>
      <c r="B9" s="9">
        <v>15505</v>
      </c>
      <c r="C9" s="10">
        <v>7.9048662978000006E-2</v>
      </c>
      <c r="D9" s="9">
        <v>6314</v>
      </c>
      <c r="E9" s="10">
        <v>7.8861910470999996E-2</v>
      </c>
      <c r="F9" s="11">
        <v>21819</v>
      </c>
      <c r="G9" s="10">
        <v>7.8994499999999995E-2</v>
      </c>
      <c r="H9" s="12">
        <v>0.71061918511300004</v>
      </c>
      <c r="I9" s="12">
        <v>0.28938081488599998</v>
      </c>
    </row>
    <row r="10" spans="1:17" x14ac:dyDescent="0.2">
      <c r="A10" s="13" t="s">
        <v>17</v>
      </c>
      <c r="B10" s="9">
        <v>13451</v>
      </c>
      <c r="C10" s="10">
        <v>6.8576818169999998E-2</v>
      </c>
      <c r="D10" s="9">
        <v>6420</v>
      </c>
      <c r="E10" s="10">
        <v>8.0185851318000004E-2</v>
      </c>
      <c r="F10" s="11">
        <v>19871</v>
      </c>
      <c r="G10" s="10">
        <v>7.1941900000000003E-2</v>
      </c>
      <c r="H10" s="12">
        <v>0.67691610890200005</v>
      </c>
      <c r="I10" s="12">
        <v>0.32308389109699998</v>
      </c>
    </row>
    <row r="11" spans="1:17" x14ac:dyDescent="0.2">
      <c r="A11" s="13" t="s">
        <v>18</v>
      </c>
      <c r="B11" s="9">
        <v>7962</v>
      </c>
      <c r="C11" s="10">
        <v>4.0592418872999997E-2</v>
      </c>
      <c r="D11" s="9">
        <v>3556</v>
      </c>
      <c r="E11" s="10">
        <v>4.4414468424999999E-2</v>
      </c>
      <c r="F11" s="11">
        <v>11518</v>
      </c>
      <c r="G11" s="10">
        <v>4.1700300000000003E-2</v>
      </c>
      <c r="H11" s="12">
        <v>0.69126584476399999</v>
      </c>
      <c r="I11" s="12">
        <v>0.30873415523499997</v>
      </c>
    </row>
    <row r="12" spans="1:17" x14ac:dyDescent="0.2">
      <c r="A12" s="14" t="s">
        <v>8</v>
      </c>
      <c r="B12" s="15">
        <v>196145</v>
      </c>
      <c r="C12" s="16">
        <v>1</v>
      </c>
      <c r="D12" s="15">
        <v>80064</v>
      </c>
      <c r="E12" s="16">
        <v>1</v>
      </c>
      <c r="F12" s="15">
        <v>276209</v>
      </c>
      <c r="G12" s="16">
        <v>1</v>
      </c>
      <c r="H12" s="16">
        <v>0.71013254455800001</v>
      </c>
      <c r="I12" s="16">
        <v>0.28986745544100001</v>
      </c>
    </row>
    <row r="13" spans="1:17" ht="12.75" customHeigh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x14ac:dyDescent="0.2">
      <c r="A14" s="37" t="s">
        <v>19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x14ac:dyDescent="0.2">
      <c r="A15" s="43" t="s">
        <v>1</v>
      </c>
      <c r="B15" s="33" t="s">
        <v>20</v>
      </c>
      <c r="C15" s="45"/>
      <c r="D15" s="46"/>
      <c r="E15" s="33" t="s">
        <v>21</v>
      </c>
      <c r="F15" s="45"/>
      <c r="G15" s="46"/>
      <c r="H15" s="51" t="s">
        <v>8</v>
      </c>
      <c r="I15" s="45"/>
      <c r="J15" s="46"/>
    </row>
    <row r="16" spans="1:17" x14ac:dyDescent="0.2">
      <c r="A16" s="29"/>
      <c r="B16" s="17" t="s">
        <v>22</v>
      </c>
      <c r="C16" s="17" t="s">
        <v>8</v>
      </c>
      <c r="D16" s="7" t="s">
        <v>23</v>
      </c>
      <c r="E16" s="17" t="s">
        <v>22</v>
      </c>
      <c r="F16" s="17" t="s">
        <v>8</v>
      </c>
      <c r="G16" s="7" t="s">
        <v>23</v>
      </c>
      <c r="H16" s="17" t="s">
        <v>22</v>
      </c>
      <c r="I16" s="17" t="s">
        <v>24</v>
      </c>
      <c r="J16" s="7" t="s">
        <v>23</v>
      </c>
    </row>
    <row r="17" spans="1:17" x14ac:dyDescent="0.2">
      <c r="A17" s="8" t="s">
        <v>13</v>
      </c>
      <c r="B17" s="9">
        <v>56370</v>
      </c>
      <c r="C17" s="9">
        <v>98460</v>
      </c>
      <c r="D17" s="12">
        <v>0.57251675807400004</v>
      </c>
      <c r="E17" s="9">
        <v>24030</v>
      </c>
      <c r="F17" s="9">
        <v>44929</v>
      </c>
      <c r="G17" s="12">
        <v>0.53484386476400003</v>
      </c>
      <c r="H17" s="11">
        <v>80400</v>
      </c>
      <c r="I17" s="11">
        <v>143389</v>
      </c>
      <c r="J17" s="12">
        <v>0.56071246748299997</v>
      </c>
    </row>
    <row r="18" spans="1:17" x14ac:dyDescent="0.2">
      <c r="A18" s="13" t="s">
        <v>14</v>
      </c>
      <c r="B18" s="9">
        <v>3156</v>
      </c>
      <c r="C18" s="9">
        <v>5774</v>
      </c>
      <c r="D18" s="12">
        <v>0.54658815379199999</v>
      </c>
      <c r="E18" s="9">
        <v>1103</v>
      </c>
      <c r="F18" s="9">
        <v>2150</v>
      </c>
      <c r="G18" s="12">
        <v>0.51302325581300001</v>
      </c>
      <c r="H18" s="11">
        <v>4259</v>
      </c>
      <c r="I18" s="11">
        <v>7924</v>
      </c>
      <c r="J18" s="12">
        <v>0.537481070166</v>
      </c>
    </row>
    <row r="19" spans="1:17" x14ac:dyDescent="0.2">
      <c r="A19" s="13" t="s">
        <v>15</v>
      </c>
      <c r="B19" s="9">
        <v>29125</v>
      </c>
      <c r="C19" s="9">
        <v>54993</v>
      </c>
      <c r="D19" s="12">
        <v>0.52961285981799999</v>
      </c>
      <c r="E19" s="9">
        <v>9229</v>
      </c>
      <c r="F19" s="9">
        <v>16695</v>
      </c>
      <c r="G19" s="12">
        <v>0.55280023959199998</v>
      </c>
      <c r="H19" s="11">
        <v>38354</v>
      </c>
      <c r="I19" s="11">
        <v>71688</v>
      </c>
      <c r="J19" s="12">
        <v>0.53501283338899996</v>
      </c>
    </row>
    <row r="20" spans="1:17" x14ac:dyDescent="0.2">
      <c r="A20" s="13" t="s">
        <v>16</v>
      </c>
      <c r="B20" s="9">
        <v>7883</v>
      </c>
      <c r="C20" s="9">
        <v>15505</v>
      </c>
      <c r="D20" s="12">
        <v>0.508416639793</v>
      </c>
      <c r="E20" s="9">
        <v>3212</v>
      </c>
      <c r="F20" s="9">
        <v>6314</v>
      </c>
      <c r="G20" s="12">
        <v>0.50871080139299996</v>
      </c>
      <c r="H20" s="11">
        <v>11095</v>
      </c>
      <c r="I20" s="11">
        <v>21819</v>
      </c>
      <c r="J20" s="12">
        <v>0.50850176451700002</v>
      </c>
    </row>
    <row r="21" spans="1:17" x14ac:dyDescent="0.2">
      <c r="A21" s="13" t="s">
        <v>17</v>
      </c>
      <c r="B21" s="9">
        <v>6388</v>
      </c>
      <c r="C21" s="9">
        <v>13451</v>
      </c>
      <c r="D21" s="12">
        <v>0.47490892870399998</v>
      </c>
      <c r="E21" s="9">
        <v>2343</v>
      </c>
      <c r="F21" s="9">
        <v>6420</v>
      </c>
      <c r="G21" s="12">
        <v>0.36495327102800001</v>
      </c>
      <c r="H21" s="11">
        <v>8731</v>
      </c>
      <c r="I21" s="11">
        <v>19871</v>
      </c>
      <c r="J21" s="12">
        <v>0.439384026973</v>
      </c>
    </row>
    <row r="22" spans="1:17" x14ac:dyDescent="0.2">
      <c r="A22" s="13" t="s">
        <v>18</v>
      </c>
      <c r="B22" s="9">
        <v>4148</v>
      </c>
      <c r="C22" s="9">
        <v>7962</v>
      </c>
      <c r="D22" s="12">
        <v>0.52097462948999995</v>
      </c>
      <c r="E22" s="9">
        <v>1798</v>
      </c>
      <c r="F22" s="9">
        <v>3556</v>
      </c>
      <c r="G22" s="12">
        <v>0.50562429696199995</v>
      </c>
      <c r="H22" s="11">
        <v>5946</v>
      </c>
      <c r="I22" s="11">
        <v>11518</v>
      </c>
      <c r="J22" s="12">
        <v>0.51623545754400002</v>
      </c>
    </row>
    <row r="23" spans="1:17" x14ac:dyDescent="0.2">
      <c r="A23" s="14" t="s">
        <v>8</v>
      </c>
      <c r="B23" s="15">
        <v>107070</v>
      </c>
      <c r="C23" s="15">
        <v>196145</v>
      </c>
      <c r="D23" s="16">
        <v>0.54587167656500002</v>
      </c>
      <c r="E23" s="15">
        <v>41715</v>
      </c>
      <c r="F23" s="15">
        <v>80064</v>
      </c>
      <c r="G23" s="16">
        <v>0.52102068345300001</v>
      </c>
      <c r="H23" s="15">
        <v>148785</v>
      </c>
      <c r="I23" s="15">
        <v>276209</v>
      </c>
      <c r="J23" s="16">
        <v>0.53866818242699999</v>
      </c>
    </row>
    <row r="24" spans="1:17" ht="12.75" customHeigh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2">
      <c r="A25" s="37" t="s">
        <v>25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2">
      <c r="A26" s="43" t="s">
        <v>1</v>
      </c>
      <c r="B26" s="33" t="s">
        <v>26</v>
      </c>
      <c r="C26" s="45"/>
      <c r="D26" s="46"/>
      <c r="E26" s="33" t="s">
        <v>27</v>
      </c>
      <c r="F26" s="45"/>
      <c r="G26" s="46"/>
      <c r="H26" s="33" t="s">
        <v>28</v>
      </c>
      <c r="I26" s="45"/>
      <c r="J26" s="46"/>
      <c r="K26" s="33" t="s">
        <v>29</v>
      </c>
      <c r="L26" s="45"/>
      <c r="M26" s="46"/>
      <c r="N26" s="33" t="s">
        <v>30</v>
      </c>
      <c r="O26" s="45"/>
      <c r="P26" s="46"/>
      <c r="Q26" s="47" t="s">
        <v>8</v>
      </c>
    </row>
    <row r="27" spans="1:17" x14ac:dyDescent="0.2">
      <c r="A27" s="29"/>
      <c r="B27" s="50" t="s">
        <v>1</v>
      </c>
      <c r="C27" s="18" t="s">
        <v>4</v>
      </c>
      <c r="D27" s="19" t="s">
        <v>4</v>
      </c>
      <c r="E27" s="50" t="s">
        <v>1</v>
      </c>
      <c r="F27" s="18" t="s">
        <v>4</v>
      </c>
      <c r="G27" s="19" t="s">
        <v>4</v>
      </c>
      <c r="H27" s="50" t="s">
        <v>1</v>
      </c>
      <c r="I27" s="18" t="s">
        <v>4</v>
      </c>
      <c r="J27" s="19" t="s">
        <v>4</v>
      </c>
      <c r="K27" s="50" t="s">
        <v>1</v>
      </c>
      <c r="L27" s="18" t="s">
        <v>4</v>
      </c>
      <c r="M27" s="19" t="s">
        <v>4</v>
      </c>
      <c r="N27" s="50" t="s">
        <v>1</v>
      </c>
      <c r="O27" s="18" t="s">
        <v>4</v>
      </c>
      <c r="P27" s="19" t="s">
        <v>4</v>
      </c>
      <c r="Q27" s="48"/>
    </row>
    <row r="28" spans="1:17" x14ac:dyDescent="0.2">
      <c r="A28" s="29"/>
      <c r="B28" s="39"/>
      <c r="C28" s="6" t="s">
        <v>31</v>
      </c>
      <c r="D28" s="4" t="s">
        <v>5</v>
      </c>
      <c r="E28" s="39"/>
      <c r="F28" s="6" t="s">
        <v>31</v>
      </c>
      <c r="G28" s="4" t="s">
        <v>5</v>
      </c>
      <c r="H28" s="39"/>
      <c r="I28" s="6" t="s">
        <v>31</v>
      </c>
      <c r="J28" s="4" t="s">
        <v>5</v>
      </c>
      <c r="K28" s="39"/>
      <c r="L28" s="6" t="s">
        <v>31</v>
      </c>
      <c r="M28" s="4" t="s">
        <v>5</v>
      </c>
      <c r="N28" s="39"/>
      <c r="O28" s="6" t="s">
        <v>31</v>
      </c>
      <c r="P28" s="4" t="s">
        <v>5</v>
      </c>
      <c r="Q28" s="48"/>
    </row>
    <row r="29" spans="1:17" x14ac:dyDescent="0.2">
      <c r="A29" s="29"/>
      <c r="B29" s="34"/>
      <c r="C29" s="7" t="s">
        <v>32</v>
      </c>
      <c r="D29" s="17" t="s">
        <v>33</v>
      </c>
      <c r="E29" s="34"/>
      <c r="F29" s="7" t="s">
        <v>32</v>
      </c>
      <c r="G29" s="17" t="s">
        <v>33</v>
      </c>
      <c r="H29" s="34"/>
      <c r="I29" s="7" t="s">
        <v>32</v>
      </c>
      <c r="J29" s="17" t="s">
        <v>33</v>
      </c>
      <c r="K29" s="34"/>
      <c r="L29" s="7" t="s">
        <v>32</v>
      </c>
      <c r="M29" s="17" t="s">
        <v>33</v>
      </c>
      <c r="N29" s="34"/>
      <c r="O29" s="7" t="s">
        <v>32</v>
      </c>
      <c r="P29" s="17" t="s">
        <v>33</v>
      </c>
      <c r="Q29" s="49"/>
    </row>
    <row r="30" spans="1:17" x14ac:dyDescent="0.2">
      <c r="A30" s="8" t="s">
        <v>13</v>
      </c>
      <c r="B30" s="9">
        <v>842</v>
      </c>
      <c r="C30" s="12">
        <v>8.5516961200000005E-3</v>
      </c>
      <c r="D30" s="10">
        <v>0.38272727272700002</v>
      </c>
      <c r="E30" s="9">
        <v>16037</v>
      </c>
      <c r="F30" s="12">
        <v>0.162878326223</v>
      </c>
      <c r="G30" s="10">
        <v>0.455583648191</v>
      </c>
      <c r="H30" s="9">
        <v>13687</v>
      </c>
      <c r="I30" s="12">
        <v>0.13901076579300001</v>
      </c>
      <c r="J30" s="10">
        <v>0.455583648191</v>
      </c>
      <c r="K30" s="9">
        <v>26105</v>
      </c>
      <c r="L30" s="12">
        <v>0.26513304895299999</v>
      </c>
      <c r="M30" s="10">
        <v>0.47609060402600001</v>
      </c>
      <c r="N30" s="9">
        <v>41789</v>
      </c>
      <c r="O30" s="12">
        <v>0.424426162908</v>
      </c>
      <c r="P30" s="10">
        <v>0.55976156988799997</v>
      </c>
      <c r="Q30" s="11">
        <v>98460</v>
      </c>
    </row>
    <row r="31" spans="1:17" x14ac:dyDescent="0.2">
      <c r="A31" s="13" t="s">
        <v>14</v>
      </c>
      <c r="B31" s="9">
        <v>73</v>
      </c>
      <c r="C31" s="12">
        <v>1.2642881884E-2</v>
      </c>
      <c r="D31" s="10">
        <v>3.3181818181000002E-2</v>
      </c>
      <c r="E31" s="9">
        <v>735</v>
      </c>
      <c r="F31" s="12">
        <v>0.12729476965700001</v>
      </c>
      <c r="G31" s="10">
        <v>2.0880088633000001E-2</v>
      </c>
      <c r="H31" s="9">
        <v>811</v>
      </c>
      <c r="I31" s="12">
        <v>0.14045722202899999</v>
      </c>
      <c r="J31" s="10">
        <v>2.0880088633000001E-2</v>
      </c>
      <c r="K31" s="9">
        <v>1882</v>
      </c>
      <c r="L31" s="12">
        <v>0.325943886387</v>
      </c>
      <c r="M31" s="10">
        <v>3.4323023052000003E-2</v>
      </c>
      <c r="N31" s="9">
        <v>2273</v>
      </c>
      <c r="O31" s="12">
        <v>0.393661240041</v>
      </c>
      <c r="P31" s="10">
        <v>3.0446721584999999E-2</v>
      </c>
      <c r="Q31" s="11">
        <v>5774</v>
      </c>
    </row>
    <row r="32" spans="1:17" x14ac:dyDescent="0.2">
      <c r="A32" s="13" t="s">
        <v>15</v>
      </c>
      <c r="B32" s="9">
        <v>559</v>
      </c>
      <c r="C32" s="12">
        <v>1.0164930082E-2</v>
      </c>
      <c r="D32" s="10">
        <v>0.25409090908999998</v>
      </c>
      <c r="E32" s="9">
        <v>11551</v>
      </c>
      <c r="F32" s="12">
        <v>0.21004491480699999</v>
      </c>
      <c r="G32" s="10">
        <v>0.32814408681500001</v>
      </c>
      <c r="H32" s="9">
        <v>9358</v>
      </c>
      <c r="I32" s="12">
        <v>0.17016711217700001</v>
      </c>
      <c r="J32" s="10">
        <v>0.32814408681500001</v>
      </c>
      <c r="K32" s="9">
        <v>16306</v>
      </c>
      <c r="L32" s="12">
        <v>0.29651046496799999</v>
      </c>
      <c r="M32" s="10">
        <v>0.297381091333</v>
      </c>
      <c r="N32" s="9">
        <v>17219</v>
      </c>
      <c r="O32" s="12">
        <v>0.31311257796399999</v>
      </c>
      <c r="P32" s="10">
        <v>0.23064764583700001</v>
      </c>
      <c r="Q32" s="11">
        <v>54993</v>
      </c>
    </row>
    <row r="33" spans="1:17" x14ac:dyDescent="0.2">
      <c r="A33" s="13" t="s">
        <v>16</v>
      </c>
      <c r="B33" s="9">
        <v>74</v>
      </c>
      <c r="C33" s="12">
        <v>4.7726539820000004E-3</v>
      </c>
      <c r="D33" s="10">
        <v>3.3636363635999998E-2</v>
      </c>
      <c r="E33" s="9">
        <v>2768</v>
      </c>
      <c r="F33" s="12">
        <v>0.17852305707800001</v>
      </c>
      <c r="G33" s="10">
        <v>7.8634129711999998E-2</v>
      </c>
      <c r="H33" s="9">
        <v>1535</v>
      </c>
      <c r="I33" s="12">
        <v>9.9000322476000005E-2</v>
      </c>
      <c r="J33" s="10">
        <v>7.8634129711999998E-2</v>
      </c>
      <c r="K33" s="9">
        <v>5004</v>
      </c>
      <c r="L33" s="12">
        <v>0.32273460174099999</v>
      </c>
      <c r="M33" s="10">
        <v>9.1260577763999998E-2</v>
      </c>
      <c r="N33" s="9">
        <v>6124</v>
      </c>
      <c r="O33" s="12">
        <v>0.39496936472100003</v>
      </c>
      <c r="P33" s="10">
        <v>8.2030674435000006E-2</v>
      </c>
      <c r="Q33" s="11">
        <v>15505</v>
      </c>
    </row>
    <row r="34" spans="1:17" x14ac:dyDescent="0.2">
      <c r="A34" s="13" t="s">
        <v>17</v>
      </c>
      <c r="B34" s="9">
        <v>111</v>
      </c>
      <c r="C34" s="12">
        <v>8.2521745590000001E-3</v>
      </c>
      <c r="D34" s="10">
        <v>5.0454545454000001E-2</v>
      </c>
      <c r="E34" s="9">
        <v>2316</v>
      </c>
      <c r="F34" s="12">
        <v>0.17218050702500001</v>
      </c>
      <c r="G34" s="10">
        <v>6.5793585409000002E-2</v>
      </c>
      <c r="H34" s="9">
        <v>2378</v>
      </c>
      <c r="I34" s="12">
        <v>0.176789829752</v>
      </c>
      <c r="J34" s="10">
        <v>6.5793585409000002E-2</v>
      </c>
      <c r="K34" s="9">
        <v>3634</v>
      </c>
      <c r="L34" s="12">
        <v>0.27016578692999998</v>
      </c>
      <c r="M34" s="10">
        <v>6.6275167785000005E-2</v>
      </c>
      <c r="N34" s="9">
        <v>5012</v>
      </c>
      <c r="O34" s="12">
        <v>0.37261170173199998</v>
      </c>
      <c r="P34" s="10">
        <v>6.7135489919999999E-2</v>
      </c>
      <c r="Q34" s="11">
        <v>13451</v>
      </c>
    </row>
    <row r="35" spans="1:17" x14ac:dyDescent="0.2">
      <c r="A35" s="13" t="s">
        <v>18</v>
      </c>
      <c r="B35" s="9">
        <v>541</v>
      </c>
      <c r="C35" s="12">
        <v>6.7947751821000005E-2</v>
      </c>
      <c r="D35" s="10">
        <v>0.24590909090900001</v>
      </c>
      <c r="E35" s="9">
        <v>1794</v>
      </c>
      <c r="F35" s="12">
        <v>0.225320271288</v>
      </c>
      <c r="G35" s="10">
        <v>5.0964461236E-2</v>
      </c>
      <c r="H35" s="9">
        <v>1488</v>
      </c>
      <c r="I35" s="12">
        <v>0.186887716654</v>
      </c>
      <c r="J35" s="10">
        <v>5.0964461236E-2</v>
      </c>
      <c r="K35" s="9">
        <v>1901</v>
      </c>
      <c r="L35" s="12">
        <v>0.23875910575199999</v>
      </c>
      <c r="M35" s="10">
        <v>3.4669536037000001E-2</v>
      </c>
      <c r="N35" s="9">
        <v>2238</v>
      </c>
      <c r="O35" s="12">
        <v>0.28108515448299998</v>
      </c>
      <c r="P35" s="10">
        <v>2.9977898332E-2</v>
      </c>
      <c r="Q35" s="11">
        <v>7962</v>
      </c>
    </row>
    <row r="36" spans="1:17" x14ac:dyDescent="0.2">
      <c r="A36" s="14" t="s">
        <v>8</v>
      </c>
      <c r="B36" s="15">
        <v>2200</v>
      </c>
      <c r="C36" s="16">
        <v>1.1216192102E-2</v>
      </c>
      <c r="D36" s="20">
        <v>1</v>
      </c>
      <c r="E36" s="15">
        <v>35201</v>
      </c>
      <c r="F36" s="16">
        <v>0.17946417191299999</v>
      </c>
      <c r="G36" s="20">
        <v>1</v>
      </c>
      <c r="H36" s="15">
        <v>29257</v>
      </c>
      <c r="I36" s="16">
        <v>0.14916006015899999</v>
      </c>
      <c r="J36" s="20">
        <v>1</v>
      </c>
      <c r="K36" s="15">
        <v>54832</v>
      </c>
      <c r="L36" s="16">
        <v>0.279548293354</v>
      </c>
      <c r="M36" s="20">
        <v>1</v>
      </c>
      <c r="N36" s="15">
        <v>74655</v>
      </c>
      <c r="O36" s="16">
        <v>0.380611282469</v>
      </c>
      <c r="P36" s="20">
        <v>1</v>
      </c>
      <c r="Q36" s="15">
        <v>196145</v>
      </c>
    </row>
    <row r="37" spans="1:17" ht="12.75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3.5" thickBot="1" x14ac:dyDescent="0.25">
      <c r="A38" s="37" t="s">
        <v>34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ht="13.5" thickBot="1" x14ac:dyDescent="0.25">
      <c r="A39" s="43" t="s">
        <v>1</v>
      </c>
      <c r="B39" s="33" t="s">
        <v>20</v>
      </c>
      <c r="C39" s="45"/>
      <c r="D39" s="46"/>
      <c r="E39" s="33" t="s">
        <v>21</v>
      </c>
      <c r="F39" s="45"/>
      <c r="G39" s="46"/>
      <c r="H39" s="33" t="s">
        <v>8</v>
      </c>
      <c r="I39" s="45"/>
      <c r="J39" s="46"/>
    </row>
    <row r="40" spans="1:17" ht="13.5" thickBot="1" x14ac:dyDescent="0.25">
      <c r="A40" s="29"/>
      <c r="B40" s="17" t="s">
        <v>35</v>
      </c>
      <c r="C40" s="17" t="s">
        <v>36</v>
      </c>
      <c r="D40" s="17" t="s">
        <v>37</v>
      </c>
      <c r="E40" s="17" t="s">
        <v>35</v>
      </c>
      <c r="F40" s="17" t="s">
        <v>36</v>
      </c>
      <c r="G40" s="17" t="s">
        <v>37</v>
      </c>
      <c r="H40" s="17" t="s">
        <v>35</v>
      </c>
      <c r="I40" s="17" t="s">
        <v>36</v>
      </c>
      <c r="J40" s="17" t="s">
        <v>37</v>
      </c>
    </row>
    <row r="41" spans="1:17" ht="13.5" thickBot="1" x14ac:dyDescent="0.25">
      <c r="A41" s="8" t="s">
        <v>13</v>
      </c>
      <c r="B41" s="9">
        <v>97651</v>
      </c>
      <c r="C41" s="9">
        <v>98460</v>
      </c>
      <c r="D41" s="10">
        <v>8.2846053800000007E-3</v>
      </c>
      <c r="E41" s="9">
        <v>46394</v>
      </c>
      <c r="F41" s="9">
        <v>44929</v>
      </c>
      <c r="G41" s="10">
        <v>-3.1577359141000003E-2</v>
      </c>
      <c r="H41" s="27">
        <f>B41+E41</f>
        <v>144045</v>
      </c>
      <c r="I41" s="27">
        <f>C41+F41</f>
        <v>143389</v>
      </c>
      <c r="J41" s="24">
        <f>(I41/H41)-100%</f>
        <v>-4.5541323891838958E-3</v>
      </c>
    </row>
    <row r="42" spans="1:17" x14ac:dyDescent="0.2">
      <c r="A42" s="13" t="s">
        <v>14</v>
      </c>
      <c r="B42" s="9">
        <v>5630</v>
      </c>
      <c r="C42" s="9">
        <v>5774</v>
      </c>
      <c r="D42" s="10">
        <v>2.5577264653E-2</v>
      </c>
      <c r="E42" s="9">
        <v>2188</v>
      </c>
      <c r="F42" s="9">
        <v>2150</v>
      </c>
      <c r="G42" s="10">
        <v>-1.7367458866E-2</v>
      </c>
      <c r="H42" s="27">
        <f t="shared" ref="H42:H46" si="0">B42+E42</f>
        <v>7818</v>
      </c>
      <c r="I42" s="27">
        <f t="shared" ref="I42:I46" si="1">C42+F42</f>
        <v>7924</v>
      </c>
      <c r="J42" s="24">
        <f t="shared" ref="J42:J46" si="2">(I42/H42)-100%</f>
        <v>1.3558454847787171E-2</v>
      </c>
    </row>
    <row r="43" spans="1:17" x14ac:dyDescent="0.2">
      <c r="A43" s="13" t="s">
        <v>15</v>
      </c>
      <c r="B43" s="9">
        <v>51488</v>
      </c>
      <c r="C43" s="9">
        <v>54993</v>
      </c>
      <c r="D43" s="10">
        <v>6.8074114355999998E-2</v>
      </c>
      <c r="E43" s="9">
        <v>16711</v>
      </c>
      <c r="F43" s="9">
        <v>16695</v>
      </c>
      <c r="G43" s="10">
        <v>-9.5745317399999999E-4</v>
      </c>
      <c r="H43" s="27">
        <f t="shared" si="0"/>
        <v>68199</v>
      </c>
      <c r="I43" s="27">
        <f t="shared" si="1"/>
        <v>71688</v>
      </c>
      <c r="J43" s="24">
        <f t="shared" si="2"/>
        <v>5.1159107904807932E-2</v>
      </c>
    </row>
    <row r="44" spans="1:17" x14ac:dyDescent="0.2">
      <c r="A44" s="13" t="s">
        <v>16</v>
      </c>
      <c r="B44" s="9">
        <v>15158</v>
      </c>
      <c r="C44" s="9">
        <v>15505</v>
      </c>
      <c r="D44" s="10">
        <v>2.2892202136999999E-2</v>
      </c>
      <c r="E44" s="9">
        <v>6199</v>
      </c>
      <c r="F44" s="9">
        <v>6314</v>
      </c>
      <c r="G44" s="10">
        <v>1.8551379254000001E-2</v>
      </c>
      <c r="H44" s="27">
        <f t="shared" si="0"/>
        <v>21357</v>
      </c>
      <c r="I44" s="27">
        <f t="shared" si="1"/>
        <v>21819</v>
      </c>
      <c r="J44" s="24">
        <f t="shared" si="2"/>
        <v>2.1632251720747231E-2</v>
      </c>
    </row>
    <row r="45" spans="1:17" x14ac:dyDescent="0.2">
      <c r="A45" s="13" t="s">
        <v>17</v>
      </c>
      <c r="B45" s="9">
        <v>13089</v>
      </c>
      <c r="C45" s="9">
        <v>13451</v>
      </c>
      <c r="D45" s="10">
        <v>2.7656811061999999E-2</v>
      </c>
      <c r="E45" s="9">
        <v>6562</v>
      </c>
      <c r="F45" s="9">
        <v>6420</v>
      </c>
      <c r="G45" s="10">
        <v>-2.1639743980000001E-2</v>
      </c>
      <c r="H45" s="27">
        <f t="shared" si="0"/>
        <v>19651</v>
      </c>
      <c r="I45" s="27">
        <f t="shared" si="1"/>
        <v>19871</v>
      </c>
      <c r="J45" s="24">
        <f t="shared" si="2"/>
        <v>1.1195359014808393E-2</v>
      </c>
    </row>
    <row r="46" spans="1:17" ht="13.5" thickBot="1" x14ac:dyDescent="0.25">
      <c r="A46" s="13" t="s">
        <v>18</v>
      </c>
      <c r="B46" s="9">
        <v>7632</v>
      </c>
      <c r="C46" s="9">
        <v>7962</v>
      </c>
      <c r="D46" s="10">
        <v>4.323899371E-2</v>
      </c>
      <c r="E46" s="9">
        <v>3567</v>
      </c>
      <c r="F46" s="9">
        <v>3556</v>
      </c>
      <c r="G46" s="10">
        <v>-3.083823941E-3</v>
      </c>
      <c r="H46" s="27">
        <f t="shared" si="0"/>
        <v>11199</v>
      </c>
      <c r="I46" s="27">
        <f t="shared" si="1"/>
        <v>11518</v>
      </c>
      <c r="J46" s="24">
        <f t="shared" si="2"/>
        <v>2.8484686132690396E-2</v>
      </c>
    </row>
    <row r="47" spans="1:17" ht="13.5" thickBot="1" x14ac:dyDescent="0.25">
      <c r="A47" s="14" t="s">
        <v>8</v>
      </c>
      <c r="B47" s="15">
        <v>190648</v>
      </c>
      <c r="C47" s="15">
        <v>196145</v>
      </c>
      <c r="D47" s="16">
        <v>2.8833242415000002E-2</v>
      </c>
      <c r="E47" s="15">
        <v>81621</v>
      </c>
      <c r="F47" s="15">
        <v>80064</v>
      </c>
      <c r="G47" s="16">
        <v>-1.9075973095E-2</v>
      </c>
      <c r="H47" s="15">
        <f>B47+E47</f>
        <v>272269</v>
      </c>
      <c r="I47" s="15">
        <f>C47+F47</f>
        <v>276209</v>
      </c>
      <c r="J47" s="16">
        <f>(I47/H47)-100%</f>
        <v>1.4470982741332961E-2</v>
      </c>
    </row>
    <row r="48" spans="1:17" ht="12.75" customHeight="1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</row>
    <row r="49" spans="1:17" ht="13.5" thickBot="1" x14ac:dyDescent="0.25">
      <c r="A49" s="37" t="s">
        <v>38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17" ht="13.5" thickBot="1" x14ac:dyDescent="0.25">
      <c r="A50" s="43" t="s">
        <v>1</v>
      </c>
      <c r="B50" s="3" t="s">
        <v>39</v>
      </c>
      <c r="C50" s="33" t="s">
        <v>40</v>
      </c>
      <c r="D50" s="3" t="s">
        <v>41</v>
      </c>
      <c r="E50" s="33" t="s">
        <v>42</v>
      </c>
      <c r="F50" s="3" t="s">
        <v>8</v>
      </c>
      <c r="G50" s="33" t="s">
        <v>97</v>
      </c>
    </row>
    <row r="51" spans="1:17" ht="13.5" thickBot="1" x14ac:dyDescent="0.25">
      <c r="A51" s="29"/>
      <c r="B51" s="17" t="s">
        <v>10</v>
      </c>
      <c r="C51" s="34"/>
      <c r="D51" s="17" t="s">
        <v>7</v>
      </c>
      <c r="E51" s="34"/>
      <c r="F51" s="17"/>
      <c r="G51" s="34"/>
    </row>
    <row r="52" spans="1:17" ht="13.5" thickBot="1" x14ac:dyDescent="0.25">
      <c r="A52" s="8" t="s">
        <v>43</v>
      </c>
      <c r="B52" s="9">
        <v>193349</v>
      </c>
      <c r="C52" s="10">
        <v>0.98574523949100001</v>
      </c>
      <c r="D52" s="9">
        <v>78591</v>
      </c>
      <c r="E52" s="10">
        <v>0.98160221822500004</v>
      </c>
      <c r="F52" s="9">
        <f>B52+D52</f>
        <v>271940</v>
      </c>
      <c r="G52" s="24">
        <f>F52/$F$57</f>
        <v>0.98454431245904372</v>
      </c>
    </row>
    <row r="53" spans="1:17" ht="13.5" thickBot="1" x14ac:dyDescent="0.25">
      <c r="A53" s="13" t="s">
        <v>44</v>
      </c>
      <c r="B53" s="9">
        <v>2551</v>
      </c>
      <c r="C53" s="10">
        <v>1.300568457E-2</v>
      </c>
      <c r="D53" s="9">
        <v>1461</v>
      </c>
      <c r="E53" s="10">
        <v>1.8247901678E-2</v>
      </c>
      <c r="F53" s="9">
        <f t="shared" ref="F53:F56" si="3">B53+D53</f>
        <v>4012</v>
      </c>
      <c r="G53" s="24">
        <f t="shared" ref="G53:G56" si="4">F53/$F$57</f>
        <v>1.4525232704220355E-2</v>
      </c>
    </row>
    <row r="54" spans="1:17" ht="13.5" thickBot="1" x14ac:dyDescent="0.25">
      <c r="A54" s="13" t="s">
        <v>45</v>
      </c>
      <c r="B54" s="9">
        <v>1</v>
      </c>
      <c r="C54" s="10">
        <v>5.0982691376277803E-6</v>
      </c>
      <c r="D54" s="9">
        <v>1</v>
      </c>
      <c r="E54" s="10">
        <v>1.24900079936051E-5</v>
      </c>
      <c r="F54" s="9">
        <f t="shared" si="3"/>
        <v>2</v>
      </c>
      <c r="G54" s="24">
        <f t="shared" si="4"/>
        <v>7.240893671096887E-6</v>
      </c>
    </row>
    <row r="55" spans="1:17" ht="13.5" thickBot="1" x14ac:dyDescent="0.25">
      <c r="A55" s="13" t="s">
        <v>46</v>
      </c>
      <c r="B55" s="9">
        <v>240</v>
      </c>
      <c r="C55" s="10">
        <v>1.223584593E-3</v>
      </c>
      <c r="D55" s="9">
        <v>11</v>
      </c>
      <c r="E55" s="10">
        <v>1.3739008699999999E-4</v>
      </c>
      <c r="F55" s="9">
        <f t="shared" si="3"/>
        <v>251</v>
      </c>
      <c r="G55" s="24">
        <f t="shared" si="4"/>
        <v>9.0873215572265925E-4</v>
      </c>
    </row>
    <row r="56" spans="1:17" ht="13.5" thickBot="1" x14ac:dyDescent="0.25">
      <c r="A56" s="13" t="s">
        <v>47</v>
      </c>
      <c r="B56" s="9">
        <v>4</v>
      </c>
      <c r="C56" s="10">
        <v>2.0393076550511101E-5</v>
      </c>
      <c r="D56" s="9">
        <v>0</v>
      </c>
      <c r="E56" s="10">
        <v>0</v>
      </c>
      <c r="F56" s="9">
        <f t="shared" si="3"/>
        <v>4</v>
      </c>
      <c r="G56" s="24">
        <f t="shared" si="4"/>
        <v>1.4481787342193774E-5</v>
      </c>
    </row>
    <row r="57" spans="1:17" ht="13.5" thickBot="1" x14ac:dyDescent="0.25">
      <c r="A57" s="14" t="s">
        <v>8</v>
      </c>
      <c r="B57" s="15">
        <v>196145</v>
      </c>
      <c r="C57" s="16">
        <v>1</v>
      </c>
      <c r="D57" s="15">
        <v>80064</v>
      </c>
      <c r="E57" s="16">
        <v>1</v>
      </c>
      <c r="F57" s="15">
        <f>SUM(F52:F56)</f>
        <v>276209</v>
      </c>
      <c r="G57" s="16">
        <f>SUM(G52:G56)</f>
        <v>1</v>
      </c>
    </row>
    <row r="58" spans="1:17" ht="12.75" customHeight="1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</row>
    <row r="59" spans="1:17" x14ac:dyDescent="0.2">
      <c r="A59" s="37" t="s">
        <v>48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</row>
    <row r="60" spans="1:17" x14ac:dyDescent="0.2">
      <c r="A60" s="43" t="s">
        <v>1</v>
      </c>
      <c r="B60" s="29"/>
      <c r="C60" s="3" t="s">
        <v>39</v>
      </c>
      <c r="D60" s="3" t="s">
        <v>49</v>
      </c>
      <c r="E60" s="3" t="s">
        <v>41</v>
      </c>
      <c r="F60" s="3" t="s">
        <v>49</v>
      </c>
      <c r="G60" s="33" t="s">
        <v>8</v>
      </c>
      <c r="H60" s="3" t="s">
        <v>49</v>
      </c>
    </row>
    <row r="61" spans="1:17" x14ac:dyDescent="0.2">
      <c r="A61" s="29"/>
      <c r="B61" s="29"/>
      <c r="C61" s="4" t="s">
        <v>10</v>
      </c>
      <c r="D61" s="4" t="s">
        <v>50</v>
      </c>
      <c r="E61" s="4" t="s">
        <v>7</v>
      </c>
      <c r="F61" s="4" t="s">
        <v>32</v>
      </c>
      <c r="G61" s="39"/>
      <c r="H61" s="4" t="s">
        <v>32</v>
      </c>
    </row>
    <row r="62" spans="1:17" x14ac:dyDescent="0.2">
      <c r="A62" s="29"/>
      <c r="B62" s="29"/>
      <c r="C62" s="2"/>
      <c r="D62" s="17" t="s">
        <v>10</v>
      </c>
      <c r="E62" s="2"/>
      <c r="F62" s="17" t="s">
        <v>51</v>
      </c>
      <c r="G62" s="34"/>
      <c r="H62" s="2"/>
    </row>
    <row r="63" spans="1:17" x14ac:dyDescent="0.2">
      <c r="A63" s="38" t="s">
        <v>52</v>
      </c>
      <c r="B63" s="8" t="s">
        <v>53</v>
      </c>
      <c r="C63" s="9">
        <v>6364</v>
      </c>
      <c r="D63" s="10">
        <v>3.2445384791000002E-2</v>
      </c>
      <c r="E63" s="9">
        <v>0</v>
      </c>
      <c r="F63" s="10">
        <v>0</v>
      </c>
      <c r="G63" s="9">
        <v>6364</v>
      </c>
      <c r="H63" s="10">
        <v>2.3040499999999998E-2</v>
      </c>
    </row>
    <row r="64" spans="1:17" x14ac:dyDescent="0.2">
      <c r="A64" s="34"/>
      <c r="B64" s="13" t="s">
        <v>54</v>
      </c>
      <c r="C64" s="9">
        <v>3348</v>
      </c>
      <c r="D64" s="10">
        <v>1.7069005072000001E-2</v>
      </c>
      <c r="E64" s="9">
        <v>6</v>
      </c>
      <c r="F64" s="10">
        <v>7.4940047961630704E-5</v>
      </c>
      <c r="G64" s="9">
        <v>3354</v>
      </c>
      <c r="H64" s="10">
        <v>1.2142999999999999E-2</v>
      </c>
      <c r="K64" s="28"/>
      <c r="M64" s="28"/>
      <c r="O64" s="28"/>
    </row>
    <row r="65" spans="1:17" x14ac:dyDescent="0.2">
      <c r="A65" s="44" t="s">
        <v>55</v>
      </c>
      <c r="B65" s="42"/>
      <c r="C65" s="21">
        <v>9712</v>
      </c>
      <c r="D65" s="22">
        <v>4.9514389864000002E-2</v>
      </c>
      <c r="E65" s="21">
        <v>6</v>
      </c>
      <c r="F65" s="22">
        <v>7.4940047961630704E-5</v>
      </c>
      <c r="G65" s="21">
        <v>9718</v>
      </c>
      <c r="H65" s="22">
        <v>3.5183499999999999E-2</v>
      </c>
      <c r="J65" s="53">
        <f>SUM(C65+C68)</f>
        <v>52889</v>
      </c>
      <c r="K65" s="28">
        <f t="shared" ref="K65:O65" si="5">SUM(D65+D68)</f>
        <v>0.26964235641900003</v>
      </c>
      <c r="L65" s="53">
        <f t="shared" si="5"/>
        <v>3208</v>
      </c>
      <c r="M65" s="28">
        <f t="shared" si="5"/>
        <v>4.0067945642961629E-2</v>
      </c>
      <c r="N65" s="53">
        <f t="shared" si="5"/>
        <v>56097</v>
      </c>
      <c r="O65" s="28">
        <f t="shared" si="5"/>
        <v>0.2030961</v>
      </c>
    </row>
    <row r="66" spans="1:17" x14ac:dyDescent="0.2">
      <c r="A66" s="13" t="s">
        <v>56</v>
      </c>
      <c r="B66" s="13" t="s">
        <v>56</v>
      </c>
      <c r="C66" s="9">
        <v>12028</v>
      </c>
      <c r="D66" s="10">
        <v>6.1321981187000003E-2</v>
      </c>
      <c r="E66" s="9">
        <v>329</v>
      </c>
      <c r="F66" s="10">
        <v>4.1092126289999998E-3</v>
      </c>
      <c r="G66" s="9">
        <v>12357</v>
      </c>
      <c r="H66" s="10">
        <v>4.4737800000000001E-2</v>
      </c>
      <c r="K66" s="28"/>
      <c r="M66" s="28"/>
      <c r="O66" s="28"/>
    </row>
    <row r="67" spans="1:17" x14ac:dyDescent="0.2">
      <c r="A67" s="13" t="s">
        <v>57</v>
      </c>
      <c r="B67" s="13" t="s">
        <v>57</v>
      </c>
      <c r="C67" s="9">
        <v>31149</v>
      </c>
      <c r="D67" s="10">
        <v>0.158805985367</v>
      </c>
      <c r="E67" s="9">
        <v>2873</v>
      </c>
      <c r="F67" s="10">
        <v>3.5883792965000001E-2</v>
      </c>
      <c r="G67" s="9">
        <v>34022</v>
      </c>
      <c r="H67" s="10">
        <v>0.1231748</v>
      </c>
      <c r="K67" s="28"/>
      <c r="M67" s="28"/>
      <c r="O67" s="28"/>
    </row>
    <row r="68" spans="1:17" x14ac:dyDescent="0.2">
      <c r="A68" s="44" t="s">
        <v>58</v>
      </c>
      <c r="B68" s="42"/>
      <c r="C68" s="21">
        <v>43177</v>
      </c>
      <c r="D68" s="22">
        <v>0.220127966555</v>
      </c>
      <c r="E68" s="21">
        <v>3202</v>
      </c>
      <c r="F68" s="22">
        <v>3.9993005594999999E-2</v>
      </c>
      <c r="G68" s="21">
        <v>46379</v>
      </c>
      <c r="H68" s="22">
        <v>0.1679126</v>
      </c>
      <c r="K68" s="28"/>
      <c r="M68" s="28"/>
      <c r="O68" s="28"/>
    </row>
    <row r="69" spans="1:17" x14ac:dyDescent="0.2">
      <c r="A69" s="40" t="s">
        <v>59</v>
      </c>
      <c r="B69" s="13" t="s">
        <v>60</v>
      </c>
      <c r="C69" s="9">
        <v>13781</v>
      </c>
      <c r="D69" s="10">
        <v>7.0259246984999996E-2</v>
      </c>
      <c r="E69" s="9">
        <v>2555</v>
      </c>
      <c r="F69" s="10">
        <v>3.1911970423000001E-2</v>
      </c>
      <c r="G69" s="9">
        <v>16336</v>
      </c>
      <c r="H69" s="10">
        <v>5.9143599999999998E-2</v>
      </c>
      <c r="K69" s="28"/>
      <c r="M69" s="28"/>
      <c r="O69" s="28"/>
    </row>
    <row r="70" spans="1:17" x14ac:dyDescent="0.2">
      <c r="A70" s="39"/>
      <c r="B70" s="13" t="s">
        <v>61</v>
      </c>
      <c r="C70" s="9">
        <v>17351</v>
      </c>
      <c r="D70" s="10">
        <v>8.8460067806000006E-2</v>
      </c>
      <c r="E70" s="9">
        <v>4009</v>
      </c>
      <c r="F70" s="10">
        <v>5.0072442045999997E-2</v>
      </c>
      <c r="G70" s="9">
        <v>21360</v>
      </c>
      <c r="H70" s="10">
        <v>7.7332799999999993E-2</v>
      </c>
      <c r="K70" s="28"/>
      <c r="M70" s="28"/>
      <c r="O70" s="28"/>
    </row>
    <row r="71" spans="1:17" x14ac:dyDescent="0.2">
      <c r="A71" s="34"/>
      <c r="B71" s="13" t="s">
        <v>62</v>
      </c>
      <c r="C71" s="9">
        <v>24025</v>
      </c>
      <c r="D71" s="10">
        <v>0.12248591603099999</v>
      </c>
      <c r="E71" s="9">
        <v>7117</v>
      </c>
      <c r="F71" s="10">
        <v>8.8891386889999993E-2</v>
      </c>
      <c r="G71" s="9">
        <v>31142</v>
      </c>
      <c r="H71" s="10">
        <v>0.1127479</v>
      </c>
      <c r="K71" s="28"/>
      <c r="M71" s="28"/>
      <c r="O71" s="28"/>
    </row>
    <row r="72" spans="1:17" x14ac:dyDescent="0.2">
      <c r="A72" s="41" t="s">
        <v>63</v>
      </c>
      <c r="B72" s="42"/>
      <c r="C72" s="21">
        <v>55157</v>
      </c>
      <c r="D72" s="22">
        <v>0.28120523082400001</v>
      </c>
      <c r="E72" s="21">
        <v>13681</v>
      </c>
      <c r="F72" s="22">
        <v>0.17087579936</v>
      </c>
      <c r="G72" s="21">
        <v>68838</v>
      </c>
      <c r="H72" s="22">
        <v>0.24922430000000001</v>
      </c>
      <c r="J72" s="53">
        <f>SUM(C72+C78)</f>
        <v>143251</v>
      </c>
      <c r="K72" s="28">
        <f t="shared" ref="K72:O72" si="6">SUM(D72+D78)</f>
        <v>0.73033215223400005</v>
      </c>
      <c r="L72" s="53">
        <f t="shared" si="6"/>
        <v>76831</v>
      </c>
      <c r="M72" s="28">
        <f t="shared" si="6"/>
        <v>0.95961980415600001</v>
      </c>
      <c r="N72" s="53">
        <f t="shared" si="6"/>
        <v>220082</v>
      </c>
      <c r="O72" s="28">
        <f t="shared" si="6"/>
        <v>0.7967953000000001</v>
      </c>
    </row>
    <row r="73" spans="1:17" x14ac:dyDescent="0.2">
      <c r="A73" s="40" t="s">
        <v>64</v>
      </c>
      <c r="B73" s="13" t="s">
        <v>65</v>
      </c>
      <c r="C73" s="9">
        <v>28768</v>
      </c>
      <c r="D73" s="10">
        <v>0.14666700655100001</v>
      </c>
      <c r="E73" s="9">
        <v>12079</v>
      </c>
      <c r="F73" s="10">
        <v>0.150866806554</v>
      </c>
      <c r="G73" s="9">
        <v>40847</v>
      </c>
      <c r="H73" s="10">
        <v>0.1478844</v>
      </c>
      <c r="K73" s="28"/>
      <c r="M73" s="28"/>
      <c r="O73" s="28"/>
    </row>
    <row r="74" spans="1:17" x14ac:dyDescent="0.2">
      <c r="A74" s="39"/>
      <c r="B74" s="13" t="s">
        <v>66</v>
      </c>
      <c r="C74" s="9">
        <v>33920</v>
      </c>
      <c r="D74" s="10">
        <v>0.17293328914799999</v>
      </c>
      <c r="E74" s="9">
        <v>21251</v>
      </c>
      <c r="F74" s="10">
        <v>0.26542515987199999</v>
      </c>
      <c r="G74" s="9">
        <v>55171</v>
      </c>
      <c r="H74" s="10">
        <v>0.1997437</v>
      </c>
    </row>
    <row r="75" spans="1:17" x14ac:dyDescent="0.2">
      <c r="A75" s="39"/>
      <c r="B75" s="13" t="s">
        <v>67</v>
      </c>
      <c r="C75" s="9">
        <v>20329</v>
      </c>
      <c r="D75" s="10">
        <v>0.103642713298</v>
      </c>
      <c r="E75" s="9">
        <v>20830</v>
      </c>
      <c r="F75" s="10">
        <v>0.26016686650600002</v>
      </c>
      <c r="G75" s="9">
        <v>41159</v>
      </c>
      <c r="H75" s="10">
        <v>0.14901400000000001</v>
      </c>
    </row>
    <row r="76" spans="1:17" x14ac:dyDescent="0.2">
      <c r="A76" s="39"/>
      <c r="B76" s="13" t="s">
        <v>68</v>
      </c>
      <c r="C76" s="9">
        <v>4630</v>
      </c>
      <c r="D76" s="10">
        <v>2.3604986107000001E-2</v>
      </c>
      <c r="E76" s="9">
        <v>7867</v>
      </c>
      <c r="F76" s="10">
        <v>9.8258892885000004E-2</v>
      </c>
      <c r="G76" s="9">
        <v>12497</v>
      </c>
      <c r="H76" s="10">
        <v>4.5244800000000002E-2</v>
      </c>
    </row>
    <row r="77" spans="1:17" x14ac:dyDescent="0.2">
      <c r="A77" s="34"/>
      <c r="B77" s="13" t="s">
        <v>69</v>
      </c>
      <c r="C77" s="9">
        <v>447</v>
      </c>
      <c r="D77" s="10">
        <v>2.2789263040000002E-3</v>
      </c>
      <c r="E77" s="9">
        <v>1123</v>
      </c>
      <c r="F77" s="10">
        <v>1.4026278975999999E-2</v>
      </c>
      <c r="G77" s="9">
        <v>1570</v>
      </c>
      <c r="H77" s="10">
        <v>5.6841000000000001E-3</v>
      </c>
    </row>
    <row r="78" spans="1:17" x14ac:dyDescent="0.2">
      <c r="A78" s="41" t="s">
        <v>70</v>
      </c>
      <c r="B78" s="42"/>
      <c r="C78" s="21">
        <v>88094</v>
      </c>
      <c r="D78" s="22">
        <v>0.44912692140999999</v>
      </c>
      <c r="E78" s="21">
        <v>63150</v>
      </c>
      <c r="F78" s="22">
        <v>0.78874400479600004</v>
      </c>
      <c r="G78" s="21">
        <v>151244</v>
      </c>
      <c r="H78" s="22">
        <v>0.54757100000000003</v>
      </c>
      <c r="I78" s="28"/>
    </row>
    <row r="79" spans="1:17" x14ac:dyDescent="0.2">
      <c r="A79" s="35" t="s">
        <v>8</v>
      </c>
      <c r="B79" s="36"/>
      <c r="C79" s="21">
        <v>196145</v>
      </c>
      <c r="D79" s="22">
        <v>1</v>
      </c>
      <c r="E79" s="21">
        <v>80064</v>
      </c>
      <c r="F79" s="22">
        <v>1</v>
      </c>
      <c r="G79" s="21">
        <v>276209</v>
      </c>
      <c r="H79" s="22">
        <v>1</v>
      </c>
    </row>
    <row r="80" spans="1:17" ht="12.75" customHeight="1" x14ac:dyDescent="0.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</row>
    <row r="81" spans="1:17" ht="13.5" thickBot="1" x14ac:dyDescent="0.25">
      <c r="A81" s="37" t="s">
        <v>71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</row>
    <row r="82" spans="1:17" x14ac:dyDescent="0.2">
      <c r="A82" s="43" t="s">
        <v>1</v>
      </c>
      <c r="B82" s="29"/>
      <c r="C82" s="3" t="s">
        <v>39</v>
      </c>
      <c r="D82" s="3" t="s">
        <v>98</v>
      </c>
    </row>
    <row r="83" spans="1:17" ht="13.5" thickBot="1" x14ac:dyDescent="0.25">
      <c r="A83" s="29"/>
      <c r="B83" s="29"/>
      <c r="C83" s="17" t="s">
        <v>72</v>
      </c>
      <c r="D83" s="17"/>
    </row>
    <row r="84" spans="1:17" ht="13.5" thickBot="1" x14ac:dyDescent="0.25">
      <c r="A84" s="38" t="s">
        <v>73</v>
      </c>
      <c r="B84" s="8" t="s">
        <v>99</v>
      </c>
      <c r="C84" s="9">
        <v>3358</v>
      </c>
      <c r="D84" s="25">
        <f>C84/$C$108</f>
        <v>1.711998776415407E-2</v>
      </c>
    </row>
    <row r="85" spans="1:17" x14ac:dyDescent="0.2">
      <c r="A85" s="39"/>
      <c r="B85" s="13" t="s">
        <v>74</v>
      </c>
      <c r="C85" s="9">
        <v>1411</v>
      </c>
      <c r="D85" s="25">
        <f t="shared" ref="D85:D88" si="7">C85/$C$108</f>
        <v>7.1936577531927911E-3</v>
      </c>
    </row>
    <row r="86" spans="1:17" x14ac:dyDescent="0.2">
      <c r="A86" s="39"/>
      <c r="B86" s="13" t="s">
        <v>75</v>
      </c>
      <c r="C86" s="9">
        <v>114138</v>
      </c>
      <c r="D86" s="25">
        <f t="shared" si="7"/>
        <v>0.58190624283055903</v>
      </c>
    </row>
    <row r="87" spans="1:17" x14ac:dyDescent="0.2">
      <c r="A87" s="39"/>
      <c r="B87" s="13" t="s">
        <v>76</v>
      </c>
      <c r="C87" s="9">
        <v>0</v>
      </c>
      <c r="D87" s="25">
        <f t="shared" si="7"/>
        <v>0</v>
      </c>
    </row>
    <row r="88" spans="1:17" ht="13.5" thickBot="1" x14ac:dyDescent="0.25">
      <c r="A88" s="39"/>
      <c r="B88" s="13" t="s">
        <v>77</v>
      </c>
      <c r="C88" s="9">
        <v>6</v>
      </c>
      <c r="D88" s="25">
        <f t="shared" si="7"/>
        <v>3.0589614825766655E-5</v>
      </c>
    </row>
    <row r="89" spans="1:17" ht="13.5" thickBot="1" x14ac:dyDescent="0.25">
      <c r="A89" s="34"/>
      <c r="B89" s="23" t="s">
        <v>8</v>
      </c>
      <c r="C89" s="21">
        <v>118913</v>
      </c>
      <c r="D89" s="26">
        <f>C89/C108</f>
        <v>0.60625047796273168</v>
      </c>
    </row>
    <row r="90" spans="1:17" ht="13.5" thickBot="1" x14ac:dyDescent="0.25">
      <c r="A90" s="40" t="s">
        <v>78</v>
      </c>
      <c r="B90" s="13" t="s">
        <v>78</v>
      </c>
      <c r="C90" s="9">
        <v>6061</v>
      </c>
      <c r="D90" s="25">
        <f>C90/$C$108</f>
        <v>3.0900609243161948E-2</v>
      </c>
    </row>
    <row r="91" spans="1:17" ht="13.5" thickBot="1" x14ac:dyDescent="0.25">
      <c r="A91" s="34"/>
      <c r="B91" s="23" t="s">
        <v>8</v>
      </c>
      <c r="C91" s="21">
        <v>6061</v>
      </c>
      <c r="D91" s="26">
        <f>C91/C108</f>
        <v>3.0900609243161948E-2</v>
      </c>
    </row>
    <row r="92" spans="1:17" ht="13.5" thickBot="1" x14ac:dyDescent="0.25">
      <c r="A92" s="40" t="s">
        <v>79</v>
      </c>
      <c r="B92" s="13" t="s">
        <v>80</v>
      </c>
      <c r="C92" s="9">
        <v>838</v>
      </c>
      <c r="D92" s="25">
        <f>C92/$C$108</f>
        <v>4.2723495373320755E-3</v>
      </c>
    </row>
    <row r="93" spans="1:17" ht="13.5" thickBot="1" x14ac:dyDescent="0.25">
      <c r="A93" s="39"/>
      <c r="B93" s="13" t="s">
        <v>81</v>
      </c>
      <c r="C93" s="9">
        <v>30</v>
      </c>
      <c r="D93" s="25">
        <f>C93/$C$108</f>
        <v>1.5294807412883325E-4</v>
      </c>
    </row>
    <row r="94" spans="1:17" ht="13.5" thickBot="1" x14ac:dyDescent="0.25">
      <c r="A94" s="34"/>
      <c r="B94" s="23" t="s">
        <v>8</v>
      </c>
      <c r="C94" s="21">
        <v>868</v>
      </c>
      <c r="D94" s="26">
        <f>C94/C108</f>
        <v>4.4252976114609087E-3</v>
      </c>
    </row>
    <row r="95" spans="1:17" ht="13.5" thickBot="1" x14ac:dyDescent="0.25">
      <c r="A95" s="40" t="s">
        <v>82</v>
      </c>
      <c r="B95" s="13" t="s">
        <v>83</v>
      </c>
      <c r="C95" s="9">
        <v>9270</v>
      </c>
      <c r="D95" s="25">
        <f>C95/$C$108</f>
        <v>4.7260954905809477E-2</v>
      </c>
    </row>
    <row r="96" spans="1:17" x14ac:dyDescent="0.2">
      <c r="A96" s="39"/>
      <c r="B96" s="13" t="s">
        <v>84</v>
      </c>
      <c r="C96" s="9">
        <v>2123</v>
      </c>
      <c r="D96" s="25">
        <f t="shared" ref="D96:D103" si="8">C96/$C$108</f>
        <v>1.0823625379183768E-2</v>
      </c>
    </row>
    <row r="97" spans="1:17" x14ac:dyDescent="0.2">
      <c r="A97" s="39"/>
      <c r="B97" s="13" t="s">
        <v>100</v>
      </c>
      <c r="C97" s="9">
        <v>26</v>
      </c>
      <c r="D97" s="25">
        <f t="shared" si="8"/>
        <v>1.3255499757832217E-4</v>
      </c>
    </row>
    <row r="98" spans="1:17" x14ac:dyDescent="0.2">
      <c r="A98" s="39"/>
      <c r="B98" s="13" t="s">
        <v>85</v>
      </c>
      <c r="C98" s="9">
        <v>19408</v>
      </c>
      <c r="D98" s="25">
        <f t="shared" si="8"/>
        <v>9.8947207423079858E-2</v>
      </c>
    </row>
    <row r="99" spans="1:17" x14ac:dyDescent="0.2">
      <c r="A99" s="39"/>
      <c r="B99" s="13" t="s">
        <v>86</v>
      </c>
      <c r="C99" s="9">
        <v>2845</v>
      </c>
      <c r="D99" s="25">
        <f t="shared" si="8"/>
        <v>1.450457569655102E-2</v>
      </c>
    </row>
    <row r="100" spans="1:17" x14ac:dyDescent="0.2">
      <c r="A100" s="39"/>
      <c r="B100" s="13" t="s">
        <v>87</v>
      </c>
      <c r="C100" s="9">
        <v>6952</v>
      </c>
      <c r="D100" s="25">
        <f t="shared" si="8"/>
        <v>3.5443167044788296E-2</v>
      </c>
    </row>
    <row r="101" spans="1:17" x14ac:dyDescent="0.2">
      <c r="A101" s="39"/>
      <c r="B101" s="13" t="s">
        <v>88</v>
      </c>
      <c r="C101" s="9">
        <v>27045</v>
      </c>
      <c r="D101" s="25">
        <f t="shared" si="8"/>
        <v>0.13788268882714319</v>
      </c>
    </row>
    <row r="102" spans="1:17" x14ac:dyDescent="0.2">
      <c r="A102" s="39"/>
      <c r="B102" s="13" t="s">
        <v>89</v>
      </c>
      <c r="C102" s="9">
        <v>1</v>
      </c>
      <c r="D102" s="25">
        <f t="shared" si="8"/>
        <v>5.0982691376277752E-6</v>
      </c>
    </row>
    <row r="103" spans="1:17" ht="13.5" thickBot="1" x14ac:dyDescent="0.25">
      <c r="A103" s="39"/>
      <c r="B103" s="13" t="s">
        <v>90</v>
      </c>
      <c r="C103" s="9">
        <v>2631</v>
      </c>
      <c r="D103" s="25">
        <f t="shared" si="8"/>
        <v>1.3413546101098676E-2</v>
      </c>
    </row>
    <row r="104" spans="1:17" ht="13.5" thickBot="1" x14ac:dyDescent="0.25">
      <c r="A104" s="34"/>
      <c r="B104" s="23" t="s">
        <v>8</v>
      </c>
      <c r="C104" s="21">
        <v>70301</v>
      </c>
      <c r="D104" s="26">
        <f>C104/C108</f>
        <v>0.35841341864437026</v>
      </c>
    </row>
    <row r="105" spans="1:17" ht="13.5" thickBot="1" x14ac:dyDescent="0.25">
      <c r="A105" s="40" t="s">
        <v>91</v>
      </c>
      <c r="B105" s="13" t="s">
        <v>92</v>
      </c>
      <c r="C105" s="9">
        <v>2</v>
      </c>
      <c r="D105" s="25">
        <f>C105/$C$108</f>
        <v>1.019653827525555E-5</v>
      </c>
    </row>
    <row r="106" spans="1:17" ht="13.5" thickBot="1" x14ac:dyDescent="0.25">
      <c r="A106" s="39"/>
      <c r="B106" s="13" t="s">
        <v>93</v>
      </c>
      <c r="C106" s="9">
        <v>0</v>
      </c>
      <c r="D106" s="25">
        <f>C106/$C$108</f>
        <v>0</v>
      </c>
    </row>
    <row r="107" spans="1:17" ht="13.5" thickBot="1" x14ac:dyDescent="0.25">
      <c r="A107" s="34"/>
      <c r="B107" s="23" t="s">
        <v>8</v>
      </c>
      <c r="C107" s="21">
        <v>2</v>
      </c>
      <c r="D107" s="26">
        <f>C107/C108</f>
        <v>1.019653827525555E-5</v>
      </c>
    </row>
    <row r="108" spans="1:17" ht="13.5" thickBot="1" x14ac:dyDescent="0.25">
      <c r="A108" s="35" t="s">
        <v>8</v>
      </c>
      <c r="B108" s="36"/>
      <c r="C108" s="21">
        <v>196145</v>
      </c>
      <c r="D108" s="26">
        <f>C108/C108</f>
        <v>1</v>
      </c>
    </row>
    <row r="109" spans="1:17" ht="12.75" customHeight="1" x14ac:dyDescent="0.2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</row>
    <row r="110" spans="1:17" x14ac:dyDescent="0.2">
      <c r="A110" s="37" t="s">
        <v>94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</row>
    <row r="111" spans="1:17" x14ac:dyDescent="0.2">
      <c r="A111" s="1" t="s">
        <v>1</v>
      </c>
      <c r="B111" s="8" t="s">
        <v>95</v>
      </c>
      <c r="C111" s="8" t="s">
        <v>96</v>
      </c>
    </row>
    <row r="112" spans="1:17" x14ac:dyDescent="0.2">
      <c r="A112" s="8" t="s">
        <v>13</v>
      </c>
      <c r="B112" s="9">
        <v>1686</v>
      </c>
      <c r="C112" s="10">
        <v>0.50600240096000004</v>
      </c>
    </row>
    <row r="113" spans="1:17" x14ac:dyDescent="0.2">
      <c r="A113" s="13" t="s">
        <v>14</v>
      </c>
      <c r="B113" s="9">
        <v>118</v>
      </c>
      <c r="C113" s="10">
        <v>3.5414165666000003E-2</v>
      </c>
    </row>
    <row r="114" spans="1:17" x14ac:dyDescent="0.2">
      <c r="A114" s="13" t="s">
        <v>15</v>
      </c>
      <c r="B114" s="9">
        <v>850</v>
      </c>
      <c r="C114" s="10">
        <v>0.25510204081600002</v>
      </c>
    </row>
    <row r="115" spans="1:17" x14ac:dyDescent="0.2">
      <c r="A115" s="13" t="s">
        <v>16</v>
      </c>
      <c r="B115" s="9">
        <v>239</v>
      </c>
      <c r="C115" s="10">
        <v>7.1728691476000001E-2</v>
      </c>
    </row>
    <row r="116" spans="1:17" x14ac:dyDescent="0.2">
      <c r="A116" s="13" t="s">
        <v>17</v>
      </c>
      <c r="B116" s="9">
        <v>314</v>
      </c>
      <c r="C116" s="10">
        <v>9.4237695078000006E-2</v>
      </c>
    </row>
    <row r="117" spans="1:17" x14ac:dyDescent="0.2">
      <c r="A117" s="13" t="s">
        <v>18</v>
      </c>
      <c r="B117" s="9">
        <v>125</v>
      </c>
      <c r="C117" s="10">
        <v>3.7515006002000001E-2</v>
      </c>
    </row>
    <row r="118" spans="1:17" x14ac:dyDescent="0.2">
      <c r="A118" s="14" t="s">
        <v>8</v>
      </c>
      <c r="B118" s="15">
        <v>3332</v>
      </c>
      <c r="C118" s="16">
        <v>1</v>
      </c>
    </row>
    <row r="119" spans="1:17" ht="12.75" customHeight="1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</row>
    <row r="120" spans="1:17" ht="12.75" customHeight="1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</row>
    <row r="121" spans="1:17" ht="12.75" customHeight="1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</row>
    <row r="122" spans="1:17" x14ac:dyDescent="0.2">
      <c r="A122" s="30">
        <v>45376</v>
      </c>
      <c r="B122" s="29"/>
      <c r="C122" s="29"/>
      <c r="D122" s="29"/>
      <c r="E122" s="29"/>
      <c r="F122" s="29"/>
      <c r="G122" s="31">
        <v>1</v>
      </c>
      <c r="H122" s="29"/>
      <c r="I122" s="29"/>
      <c r="J122" s="29"/>
      <c r="K122" s="29"/>
      <c r="L122" s="29"/>
      <c r="M122" s="32">
        <v>0.39016202999999999</v>
      </c>
      <c r="N122" s="29"/>
      <c r="O122" s="29"/>
      <c r="P122" s="29"/>
      <c r="Q122" s="29"/>
    </row>
  </sheetData>
  <mergeCells count="65">
    <mergeCell ref="A1:Q1"/>
    <mergeCell ref="A2:Q2"/>
    <mergeCell ref="A3:A5"/>
    <mergeCell ref="F3:F5"/>
    <mergeCell ref="A13:Q13"/>
    <mergeCell ref="A14:Q14"/>
    <mergeCell ref="A15:A16"/>
    <mergeCell ref="B15:D15"/>
    <mergeCell ref="E15:G15"/>
    <mergeCell ref="H15:J15"/>
    <mergeCell ref="A24:Q24"/>
    <mergeCell ref="A25:Q25"/>
    <mergeCell ref="A26:A29"/>
    <mergeCell ref="B26:D26"/>
    <mergeCell ref="E26:G26"/>
    <mergeCell ref="H26:J26"/>
    <mergeCell ref="K26:M26"/>
    <mergeCell ref="N26:P26"/>
    <mergeCell ref="Q26:Q29"/>
    <mergeCell ref="B27:B29"/>
    <mergeCell ref="E27:E29"/>
    <mergeCell ref="H27:H29"/>
    <mergeCell ref="K27:K29"/>
    <mergeCell ref="N27:N29"/>
    <mergeCell ref="A37:Q37"/>
    <mergeCell ref="A38:Q38"/>
    <mergeCell ref="A39:A40"/>
    <mergeCell ref="B39:D39"/>
    <mergeCell ref="E39:G39"/>
    <mergeCell ref="H39:J39"/>
    <mergeCell ref="A48:Q48"/>
    <mergeCell ref="A49:Q49"/>
    <mergeCell ref="A50:A51"/>
    <mergeCell ref="C50:C51"/>
    <mergeCell ref="E50:E51"/>
    <mergeCell ref="A58:Q58"/>
    <mergeCell ref="A59:Q59"/>
    <mergeCell ref="A60:B62"/>
    <mergeCell ref="G60:G62"/>
    <mergeCell ref="A63:A64"/>
    <mergeCell ref="A79:B79"/>
    <mergeCell ref="A80:Q80"/>
    <mergeCell ref="A81:Q81"/>
    <mergeCell ref="A82:B83"/>
    <mergeCell ref="A65:B65"/>
    <mergeCell ref="A68:B68"/>
    <mergeCell ref="A69:A71"/>
    <mergeCell ref="A72:B72"/>
    <mergeCell ref="A73:A77"/>
    <mergeCell ref="A121:Q121"/>
    <mergeCell ref="A122:F122"/>
    <mergeCell ref="G122:L122"/>
    <mergeCell ref="M122:Q122"/>
    <mergeCell ref="G50:G51"/>
    <mergeCell ref="A108:B108"/>
    <mergeCell ref="A109:Q109"/>
    <mergeCell ref="A110:Q110"/>
    <mergeCell ref="A119:Q119"/>
    <mergeCell ref="A120:Q120"/>
    <mergeCell ref="A84:A89"/>
    <mergeCell ref="A90:A91"/>
    <mergeCell ref="A92:A94"/>
    <mergeCell ref="A95:A104"/>
    <mergeCell ref="A105:A107"/>
    <mergeCell ref="A78:B7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4059DBCA46F4AB386FD0EC260DB45" ma:contentTypeVersion="6" ma:contentTypeDescription="Een nieuw document maken." ma:contentTypeScope="" ma:versionID="ef5ea8a1a36594e03bb40d0874a099fb">
  <xsd:schema xmlns:xsd="http://www.w3.org/2001/XMLSchema" xmlns:xs="http://www.w3.org/2001/XMLSchema" xmlns:p="http://schemas.microsoft.com/office/2006/metadata/properties" xmlns:ns2="74699124-d8d6-494e-b6ce-a4d5be02ae54" xmlns:ns3="f84df657-13e5-4ac6-a109-a74a11d2d2fe" targetNamespace="http://schemas.microsoft.com/office/2006/metadata/properties" ma:root="true" ma:fieldsID="a1b85139c574bdd651e4fcc0775b7731" ns2:_="" ns3:_="">
    <xsd:import namespace="74699124-d8d6-494e-b6ce-a4d5be02ae54"/>
    <xsd:import namespace="f84df657-13e5-4ac6-a109-a74a11d2d2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99124-d8d6-494e-b6ce-a4d5be02a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86F5CC-BCAD-4A1E-A03A-6BBDE54026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CCB472-F528-4C7C-BC07-D8D228287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18101A-9EA4-4530-A04E-F0353A5E2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99124-d8d6-494e-b6ce-a4d5be02ae54"/>
    <ds:schemaRef ds:uri="f84df657-13e5-4ac6-a109-a74a11d2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Pagina1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Sterckx Nancy</cp:lastModifiedBy>
  <dcterms:modified xsi:type="dcterms:W3CDTF">2024-04-18T07:37:51Z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0x010100B004059DBCA46F4AB386FD0EC260DB45</vt:lpwstr>
  </property>
</Properties>
</file>